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E:\INTEGRACIÓN\"/>
    </mc:Choice>
  </mc:AlternateContent>
  <xr:revisionPtr revIDLastSave="0" documentId="13_ncr:1_{CA67D8E1-AC56-4E22-A90F-445E8ADD8D7F}" xr6:coauthVersionLast="36" xr6:coauthVersionMax="36" xr10:uidLastSave="{00000000-0000-0000-0000-000000000000}"/>
  <bookViews>
    <workbookView xWindow="-105" yWindow="-105" windowWidth="23250" windowHeight="12450" tabRatio="863" xr2:uid="{00000000-000D-0000-FFFF-FFFF00000000}"/>
  </bookViews>
  <sheets>
    <sheet name="Contenido" sheetId="210" r:id="rId1"/>
    <sheet name="Notas a los Edos Financieros" sheetId="1" r:id="rId2"/>
    <sheet name="ACT-DIF" sheetId="211" r:id="rId3"/>
    <sheet name="ESF-DIF" sheetId="212" r:id="rId4"/>
    <sheet name="VHP-DIF" sheetId="213" r:id="rId5"/>
    <sheet name="EFE-DIF" sheetId="214" r:id="rId6"/>
    <sheet name="Conciliacion_Ig-DIF" sheetId="215" r:id="rId7"/>
    <sheet name="Conciliacion_Eg-DIF" sheetId="216" r:id="rId8"/>
    <sheet name="Memoria-DIF" sheetId="217" r:id="rId9"/>
    <sheet name="ACT-COMUDE" sheetId="218" r:id="rId10"/>
    <sheet name="ESF-COMUDE" sheetId="219" r:id="rId11"/>
    <sheet name="VHP-COMUDE" sheetId="220" r:id="rId12"/>
    <sheet name="EFE-COMUDE" sheetId="221" r:id="rId13"/>
    <sheet name="Conciliacion_Ig-COMUDE" sheetId="222" r:id="rId14"/>
    <sheet name="Conciliacion_Eg-COMUDE" sheetId="223" r:id="rId15"/>
    <sheet name="Memoria-COMUDE" sheetId="224" r:id="rId16"/>
    <sheet name="ACT-SAPAL" sheetId="225" r:id="rId17"/>
    <sheet name="ESF-SAPAL" sheetId="226" r:id="rId18"/>
    <sheet name="VHP-SAPAL" sheetId="227" r:id="rId19"/>
    <sheet name="EFE-SAPAL" sheetId="228" r:id="rId20"/>
    <sheet name="Conciliacion_Ig-SAPAL" sheetId="229" r:id="rId21"/>
    <sheet name="Conciliacion_Eg-SAPAL" sheetId="230" r:id="rId22"/>
    <sheet name="Memoria-SAPAL" sheetId="231" r:id="rId23"/>
    <sheet name="ACT-IMM" sheetId="232" r:id="rId24"/>
    <sheet name="ESF-IMM" sheetId="233" r:id="rId25"/>
    <sheet name="VHP-IMM" sheetId="234" r:id="rId26"/>
    <sheet name="EFE-IMM" sheetId="235" r:id="rId27"/>
    <sheet name="Conciliacion_Ig-IMM" sheetId="236" r:id="rId28"/>
    <sheet name="Conciliacion_Eg-IMM" sheetId="237" r:id="rId29"/>
    <sheet name="Memoria-IMM" sheetId="238" r:id="rId30"/>
    <sheet name="ACT-ZOOLEON" sheetId="239" r:id="rId31"/>
    <sheet name="ESF-ZOOLEON" sheetId="240" r:id="rId32"/>
    <sheet name="VHP-ZOOLEON" sheetId="241" r:id="rId33"/>
    <sheet name="EFE-ZOOLEON" sheetId="242" r:id="rId34"/>
    <sheet name="Conciliacion_Ig-ZOOLEON" sheetId="243" r:id="rId35"/>
    <sheet name="Conciliacion_Eg-ZOOLEON" sheetId="244" r:id="rId36"/>
    <sheet name="Memoria-ZOOLEON" sheetId="245" r:id="rId37"/>
    <sheet name="ACT-FPJ" sheetId="246" r:id="rId38"/>
    <sheet name="ESF-FPJ" sheetId="247" r:id="rId39"/>
    <sheet name="VHP-FPJ" sheetId="248" r:id="rId40"/>
    <sheet name="EFE-FPJ" sheetId="249" r:id="rId41"/>
    <sheet name="Conciliacion_Ig-FPJ" sheetId="250" r:id="rId42"/>
    <sheet name="Conciliacion_Eg-PFJ" sheetId="251" r:id="rId43"/>
    <sheet name="Memoria-FPJ" sheetId="252" r:id="rId44"/>
    <sheet name="ACT-EXPLORA" sheetId="255" r:id="rId45"/>
    <sheet name="ESF-EXPLORA" sheetId="253" r:id="rId46"/>
    <sheet name="VHP-EXPLORA" sheetId="254" r:id="rId47"/>
    <sheet name="EFE-EXPLORA" sheetId="256" r:id="rId48"/>
    <sheet name="Conciliacion_Ig-EXPLORA" sheetId="257" r:id="rId49"/>
    <sheet name="Conciliacion_Eg-EXPLORA" sheetId="258" r:id="rId50"/>
    <sheet name="Memoria-EXPLORA" sheetId="259" r:id="rId51"/>
    <sheet name="ACT-ICL" sheetId="260" r:id="rId52"/>
    <sheet name="ESF-ICL" sheetId="261" r:id="rId53"/>
    <sheet name="VHP-ICL" sheetId="262" r:id="rId54"/>
    <sheet name="EFE-ICL" sheetId="263" r:id="rId55"/>
    <sheet name="Conciliacion_Ig-ICL" sheetId="264" r:id="rId56"/>
    <sheet name="Conciliacion_Eg-ICL" sheetId="265" r:id="rId57"/>
    <sheet name="Memoria-ICL" sheetId="266" r:id="rId58"/>
    <sheet name="ACT-MC" sheetId="267" r:id="rId59"/>
    <sheet name="ESF-MC" sheetId="268" r:id="rId60"/>
    <sheet name="VHP-MC" sheetId="269" r:id="rId61"/>
    <sheet name="EFE-MC" sheetId="270" r:id="rId62"/>
    <sheet name="Conciliacion_Ig-MC" sheetId="271" r:id="rId63"/>
    <sheet name="Conciliacion_Eg-MC" sheetId="272" r:id="rId64"/>
    <sheet name="Memoria-MC" sheetId="273" r:id="rId65"/>
    <sheet name="ACT-FERIALEON" sheetId="274" r:id="rId66"/>
    <sheet name="ESF-FERIALEON" sheetId="275" r:id="rId67"/>
    <sheet name="VHP-FERIALEON" sheetId="276" r:id="rId68"/>
    <sheet name="EFE-FERIALEON" sheetId="277" r:id="rId69"/>
    <sheet name="Conciliacion_Ig-FERIALEON" sheetId="278" r:id="rId70"/>
    <sheet name="Conciliacion_Eg-FERIALEON" sheetId="279" r:id="rId71"/>
    <sheet name="Memoria-FERIALEON" sheetId="280" r:id="rId72"/>
    <sheet name="ACT-IMPLAN" sheetId="281" r:id="rId73"/>
    <sheet name="ESF-IMPLAN" sheetId="282" r:id="rId74"/>
    <sheet name="VHP-IMPLAN" sheetId="283" r:id="rId75"/>
    <sheet name="EFE-IMPLAN" sheetId="284" r:id="rId76"/>
    <sheet name="Conciliacion_Ig-IMPLAN" sheetId="285" r:id="rId77"/>
    <sheet name="Conciliacion_Eg-IMPLAN" sheetId="286" r:id="rId78"/>
    <sheet name="Memoria-IMPLAN" sheetId="287" r:id="rId79"/>
    <sheet name="ACT-PQM" sheetId="323" r:id="rId80"/>
    <sheet name="ESF-PQM" sheetId="324" r:id="rId81"/>
    <sheet name="VHP-PQM" sheetId="325" r:id="rId82"/>
    <sheet name="EFE-PQM" sheetId="326" r:id="rId83"/>
    <sheet name="Conciliacion_Ig-PQM" sheetId="327" r:id="rId84"/>
    <sheet name="Conciliacion_Eg-PQM" sheetId="328" r:id="rId85"/>
    <sheet name="Memoria-PQM" sheetId="329" r:id="rId86"/>
    <sheet name="ACT-IMUVI" sheetId="288" r:id="rId87"/>
    <sheet name="ESF-IMUVI" sheetId="289" r:id="rId88"/>
    <sheet name="VHP-IMUVI" sheetId="290" r:id="rId89"/>
    <sheet name="EFE-IMUVI" sheetId="291" r:id="rId90"/>
    <sheet name="Conciliacion_Ig-IMUVI" sheetId="292" r:id="rId91"/>
    <sheet name="Conciliacion_Eg-IMUVI" sheetId="293" r:id="rId92"/>
    <sheet name="Memoria-IMUVI" sheetId="294" r:id="rId93"/>
    <sheet name="ACT-BOMBEROS" sheetId="295" r:id="rId94"/>
    <sheet name="ESF-BOMBEROS" sheetId="296" r:id="rId95"/>
    <sheet name="VHP-BOMBEROS" sheetId="297" r:id="rId96"/>
    <sheet name="EFE-BOMBEROS" sheetId="298" r:id="rId97"/>
    <sheet name="Conciliacion_Ig-BOMBEROS" sheetId="299" r:id="rId98"/>
    <sheet name="Conciliacion_Eg-BOMBEROS" sheetId="300" r:id="rId99"/>
    <sheet name="Memoria-BOMBEROS" sheetId="301" r:id="rId100"/>
    <sheet name="ACT-FIDOC" sheetId="302" r:id="rId101"/>
    <sheet name="ESF-FIDOC" sheetId="303" r:id="rId102"/>
    <sheet name="VHP-FIDOC" sheetId="304" r:id="rId103"/>
    <sheet name="EFE-FIDOC" sheetId="305" r:id="rId104"/>
    <sheet name="Conciliacion_Ig-FIDOC" sheetId="306" r:id="rId105"/>
    <sheet name="Conciliacion_Eg-FIDOC" sheetId="307" r:id="rId106"/>
    <sheet name="Memoria-FIDOC" sheetId="308" r:id="rId107"/>
    <sheet name="ACT-SIAP" sheetId="309" r:id="rId108"/>
    <sheet name="ESF-SIAP" sheetId="310" r:id="rId109"/>
    <sheet name="VHP-SIAP" sheetId="311" r:id="rId110"/>
    <sheet name="EFE-SIAP" sheetId="312" r:id="rId111"/>
    <sheet name="Conciliacion_Ig-SIAP" sheetId="313" r:id="rId112"/>
    <sheet name="Conciliacion_Eg-SIAP" sheetId="314" r:id="rId113"/>
    <sheet name="Memoria-SIAP" sheetId="315" r:id="rId114"/>
    <sheet name="ACT-AMSP" sheetId="316" r:id="rId115"/>
    <sheet name="ESF-AMSP" sheetId="317" r:id="rId116"/>
    <sheet name="VHP-AMSP" sheetId="318" r:id="rId117"/>
    <sheet name="EFE-AMSP" sheetId="319" r:id="rId118"/>
    <sheet name="Conciliacion_Ig-AMSP" sheetId="320" r:id="rId119"/>
    <sheet name="Conciliacion_Eg-AMSP" sheetId="321" r:id="rId120"/>
    <sheet name="Memoria-AMSP" sheetId="322" r:id="rId121"/>
    <sheet name="ACT-IMJ" sheetId="330" r:id="rId122"/>
    <sheet name="ESF-IMJ" sheetId="331" r:id="rId123"/>
    <sheet name="VHP-IMJ" sheetId="332" r:id="rId124"/>
    <sheet name="EFE-IMJ" sheetId="333" r:id="rId125"/>
    <sheet name="Conciliacion_Ig-IMJ" sheetId="334" r:id="rId126"/>
    <sheet name="Conciliacion_Eg-IMJ" sheetId="335" r:id="rId127"/>
    <sheet name="Memoria-IMJ" sheetId="336" r:id="rId128"/>
    <sheet name="ACT-PNA" sheetId="337" r:id="rId129"/>
    <sheet name="ESF-PNA" sheetId="338" r:id="rId130"/>
    <sheet name="VHP-PNA" sheetId="339" r:id="rId131"/>
    <sheet name="EFE-PNA" sheetId="340" r:id="rId132"/>
    <sheet name="Conciliacion_Ig-PNA" sheetId="341" r:id="rId133"/>
    <sheet name="Conciliacion_Eg-PNA" sheetId="342" r:id="rId134"/>
    <sheet name="Memoria-PNA" sheetId="343" r:id="rId135"/>
  </sheets>
  <definedNames>
    <definedName name="_xlnm._FilterDatabase" localSheetId="114" hidden="1">'ACT-AMSP'!$A$93:$C$212</definedName>
    <definedName name="_xlnm._FilterDatabase" localSheetId="93" hidden="1">'ACT-BOMBEROS'!$A$93:$C$212</definedName>
    <definedName name="_xlnm._FilterDatabase" localSheetId="9" hidden="1">'ACT-COMUDE'!$A$93:$C$212</definedName>
    <definedName name="_xlnm._FilterDatabase" localSheetId="2" hidden="1">'ACT-DIF'!$A$93:$C$212</definedName>
    <definedName name="_xlnm._FilterDatabase" localSheetId="44" hidden="1">'ACT-EXPLORA'!$A$93:$C$212</definedName>
    <definedName name="_xlnm._FilterDatabase" localSheetId="65" hidden="1">'ACT-FERIALEON'!$A$93:$C$212</definedName>
    <definedName name="_xlnm._FilterDatabase" localSheetId="100" hidden="1">'ACT-FIDOC'!$A$93:$C$212</definedName>
    <definedName name="_xlnm._FilterDatabase" localSheetId="37" hidden="1">'ACT-FPJ'!$A$93:$C$212</definedName>
    <definedName name="_xlnm._FilterDatabase" localSheetId="51" hidden="1">'ACT-ICL'!$A$116:$C$324</definedName>
    <definedName name="_xlnm._FilterDatabase" localSheetId="121" hidden="1">'ACT-IMJ'!$A$93:$C$212</definedName>
    <definedName name="_xlnm._FilterDatabase" localSheetId="23" hidden="1">'ACT-IMM'!$A$93:$C$212</definedName>
    <definedName name="_xlnm._FilterDatabase" localSheetId="72" hidden="1">'ACT-IMPLAN'!$A$93:$C$212</definedName>
    <definedName name="_xlnm._FilterDatabase" localSheetId="86" hidden="1">'ACT-IMUVI'!$A$93:$C$212</definedName>
    <definedName name="_xlnm._FilterDatabase" localSheetId="58" hidden="1">'ACT-MC'!$A$93:$C$212</definedName>
    <definedName name="_xlnm._FilterDatabase" localSheetId="128" hidden="1">'ACT-PNA'!$A$93:$C$212</definedName>
    <definedName name="_xlnm._FilterDatabase" localSheetId="79" hidden="1">'ACT-PQM'!$A$93:$C$212</definedName>
    <definedName name="_xlnm._FilterDatabase" localSheetId="16" hidden="1">'ACT-SAPAL'!$A$93:$C$212</definedName>
    <definedName name="_xlnm._FilterDatabase" localSheetId="107" hidden="1">'ACT-SIAP'!$A$93:$C$212</definedName>
    <definedName name="_xlnm._FilterDatabase" localSheetId="30" hidden="1">'ACT-ZOOLEON'!$A$93:$C$212</definedName>
    <definedName name="A">#REF!</definedName>
    <definedName name="Abr">#REF!</definedName>
    <definedName name="ALMACEN_GRAL._DE_FARMACIAS">#REF!</definedName>
    <definedName name="ALMACEN_GRAL._DE_SUPERMERCADOS">#REF!</definedName>
    <definedName name="año">#REF!</definedName>
    <definedName name="_xlnm.Print_Area" localSheetId="100">'ACT-FIDOC'!$A$1:$E$214</definedName>
    <definedName name="_xlnm.Print_Area" localSheetId="105">'Conciliacion_Eg-FIDOC'!$A$1:$C$43</definedName>
    <definedName name="_xlnm.Print_Area" localSheetId="104">'Conciliacion_Ig-FIDOC'!$A$1:$C$24</definedName>
    <definedName name="_xlnm.Print_Area" localSheetId="12">'EFE-COMUDE'!$A$1:$E$137</definedName>
    <definedName name="_xlnm.Print_Area" localSheetId="103">'EFE-FIDOC'!$A$1:$E$138</definedName>
    <definedName name="_xlnm.Print_Area" localSheetId="106">'Memoria-FIDOC'!$A$1:$J$61</definedName>
    <definedName name="_xlnm.Print_Area" localSheetId="11">'VHP-COMUDE'!$A$1:$E$30</definedName>
    <definedName name="_xlnm.Print_Area" localSheetId="102">'VHP-FIDOC'!$A$1:$E$30</definedName>
    <definedName name="CENTRO_COMERCIAL_ESTRELLA">#REF!</definedName>
    <definedName name="COMPUTO">#REF!</definedName>
    <definedName name="CONDOMINIO">#REF!</definedName>
    <definedName name="COORD._DE__FINANZAS_Y_COMERC.">#REF!</definedName>
    <definedName name="COORDINACION_DE_RECURSOS_MATERIALES_Y_SERVICIOS_GENERALES">#REF!</definedName>
    <definedName name="DATA1">#REF!</definedName>
    <definedName name="DATA2">#REF!</definedName>
    <definedName name="DATA3">#REF!</definedName>
    <definedName name="DATA4">#REF!</definedName>
    <definedName name="DATA5">#REF!</definedName>
    <definedName name="DATA6">#REF!</definedName>
    <definedName name="DIRECCION_DE_ADQUISICIONES">#REF!</definedName>
    <definedName name="DIRECCION_DE_AFIL.Y_VIG._DE_DERECHOS">#REF!</definedName>
    <definedName name="DIRECCION_DE_AUDITORIA">#REF!</definedName>
    <definedName name="DIRECCION_DE_COMERCIALIZACION">#REF!</definedName>
    <definedName name="DIRECCION_DE_COMPRAS">#REF!</definedName>
    <definedName name="DIRECCION_DE_CONTABILIDAD">#REF!</definedName>
    <definedName name="DIRECCION_DE_INFORMATICA">#REF!</definedName>
    <definedName name="DIRECCION_DE_PRESTACIONES">#REF!</definedName>
    <definedName name="DIRECCION_DE_PROPIEDAD_INMOBILIARIA">#REF!</definedName>
    <definedName name="DIRECCION_DE_RECURSOS_HUMANOS">#REF!</definedName>
    <definedName name="DIRECCION_DE_RELACIONES_PUBLICAS">#REF!</definedName>
    <definedName name="DIRECCION_DE_VENTAS">#REF!</definedName>
    <definedName name="DIRECCION_DEL_INGRESO">#REF!</definedName>
    <definedName name="DIRECCION_GENERAL">#REF!</definedName>
    <definedName name="DIRECCION_JURIDICO">#REF!</definedName>
    <definedName name="Ejercicio">#REF!</definedName>
    <definedName name="Ene">#REF!</definedName>
    <definedName name="ESTACIONAMIENTO_ALONSO">#REF!</definedName>
    <definedName name="ESTACIONAMIENTO_CENTRAL">#REF!</definedName>
    <definedName name="ESTACIONAMIENTO_HINOJO">#REF!</definedName>
    <definedName name="FARMACIA_1">#REF!</definedName>
    <definedName name="FARMACIA_10">#REF!</definedName>
    <definedName name="FARMACIA_11">#REF!</definedName>
    <definedName name="FARMACIA_12">#REF!</definedName>
    <definedName name="FARMACIA_13">#REF!</definedName>
    <definedName name="FARMACIA_14">#REF!</definedName>
    <definedName name="FARMACIA_15">#REF!</definedName>
    <definedName name="FARMACIA_17">#REF!</definedName>
    <definedName name="FARMACIA_18">#REF!</definedName>
    <definedName name="FARMACIA_19">#REF!</definedName>
    <definedName name="FARMACIA_2">#REF!</definedName>
    <definedName name="FARMACIA_20">#REF!</definedName>
    <definedName name="FARMACIA_21">#REF!</definedName>
    <definedName name="FARMACIA_22">#REF!</definedName>
    <definedName name="FARMACIA_23">#REF!</definedName>
    <definedName name="FARMACIA_25">#REF!</definedName>
    <definedName name="FARMACIA_26">#REF!</definedName>
    <definedName name="FARMACIA_27">#REF!</definedName>
    <definedName name="FARMACIA_28">#REF!</definedName>
    <definedName name="FARMACIA_29">#REF!</definedName>
    <definedName name="FARMACIA_3">#REF!</definedName>
    <definedName name="FARMACIA_30">#REF!</definedName>
    <definedName name="FARMACIA_31">#REF!</definedName>
    <definedName name="FARMACIA_33">#REF!</definedName>
    <definedName name="FARMACIA_35">#REF!</definedName>
    <definedName name="FARMACIA_36">#REF!</definedName>
    <definedName name="FARMACIA_37">#REF!</definedName>
    <definedName name="FARMACIA_38">#REF!</definedName>
    <definedName name="FARMACIA_39">#REF!</definedName>
    <definedName name="FARMACIA_4">#REF!</definedName>
    <definedName name="FARMACIA_40">#REF!</definedName>
    <definedName name="FARMACIA_41">#REF!</definedName>
    <definedName name="FARMACIA_42">#REF!</definedName>
    <definedName name="FARMACIA_43">#REF!</definedName>
    <definedName name="FARMACIA_44">#REF!</definedName>
    <definedName name="FARMACIA_45">#REF!</definedName>
    <definedName name="FARMACIA_46">#REF!</definedName>
    <definedName name="FARMACIA_47">#REF!</definedName>
    <definedName name="FARMACIA_48">#REF!</definedName>
    <definedName name="FARMACIA_49">#REF!</definedName>
    <definedName name="FARMACIA_5">#REF!</definedName>
    <definedName name="FARMACIA_51">#REF!</definedName>
    <definedName name="FARMACIA_52">#REF!</definedName>
    <definedName name="FARMACIA_53">#REF!</definedName>
    <definedName name="FARMACIA_54">#REF!</definedName>
    <definedName name="FARMACIA_55">#REF!</definedName>
    <definedName name="FARMACIA_56">#REF!</definedName>
    <definedName name="FARMACIA_57">#REF!</definedName>
    <definedName name="FARMACIA_58">#REF!</definedName>
    <definedName name="FARMACIA_59">#REF!</definedName>
    <definedName name="FARMACIA_6">#REF!</definedName>
    <definedName name="FARMACIA_61">#REF!</definedName>
    <definedName name="FARMACIA_62">#REF!</definedName>
    <definedName name="FARMACIA_7">#REF!</definedName>
    <definedName name="FARMACIA_8">#REF!</definedName>
    <definedName name="FARMACIA_9">#REF!</definedName>
    <definedName name="Feb">#REF!</definedName>
    <definedName name="FFF">#REF!</definedName>
    <definedName name="GRAN_TOTAL_MOBILIARIO_Y_EQUIPO">#REF!</definedName>
    <definedName name="Jul">#REF!</definedName>
    <definedName name="Jun">#REF!</definedName>
    <definedName name="Mar">#REF!</definedName>
    <definedName name="May">#REF!</definedName>
    <definedName name="MONTO1">#REF!</definedName>
    <definedName name="MONTO2">#REF!</definedName>
    <definedName name="MUEBLERIA_1">#REF!</definedName>
    <definedName name="MUEBLERIA_2">#REF!</definedName>
    <definedName name="MUEBLERIA_3">#REF!</definedName>
    <definedName name="MUEBLERIA_4">#REF!</definedName>
    <definedName name="NUMERO">#REF!</definedName>
    <definedName name="S">#REF!</definedName>
    <definedName name="SALDO_PENDIENTE">#REF!</definedName>
    <definedName name="SUPERMERCADO_11">#REF!</definedName>
    <definedName name="SUPERMERCADO_2">#REF!</definedName>
    <definedName name="SUPERMERCADO_3">#REF!</definedName>
    <definedName name="SUPERMERCADO_5">#REF!</definedName>
    <definedName name="SUPERMERCADO_6">#REF!</definedName>
    <definedName name="SUPERMERCADO_7">#REF!</definedName>
    <definedName name="TEST0">#REF!</definedName>
    <definedName name="TESTHKEY">#REF!</definedName>
    <definedName name="TESTKEYS">#REF!</definedName>
    <definedName name="TESTVKEY">#REF!</definedName>
    <definedName name="TIENDA_DEPARTAMENTAL">#REF!</definedName>
    <definedName name="_xlnm.Print_Titles" localSheetId="2">'ACT-DIF'!$1:$5</definedName>
    <definedName name="_xlnm.Print_Titles" localSheetId="100">'ACT-FIDOC'!$1:$5</definedName>
    <definedName name="_xlnm.Print_Titles" localSheetId="72">'ACT-IMPLAN'!$1:$5</definedName>
    <definedName name="_xlnm.Print_Titles" localSheetId="128">'ACT-PNA'!$1:$5</definedName>
    <definedName name="_xlnm.Print_Titles" localSheetId="105">'Conciliacion_Eg-FIDOC'!$1:$5</definedName>
    <definedName name="_xlnm.Print_Titles" localSheetId="5">'EFE-DIF'!$1:$6</definedName>
    <definedName name="_xlnm.Print_Titles" localSheetId="103">'EFE-FIDOC'!$1:$5</definedName>
    <definedName name="_xlnm.Print_Titles" localSheetId="75">'EFE-IMPLAN'!$1:$5</definedName>
    <definedName name="_xlnm.Print_Titles" localSheetId="3">'ESF-DIF'!$1:$6</definedName>
    <definedName name="_xlnm.Print_Titles" localSheetId="101">'ESF-FIDOC'!$1:$5</definedName>
    <definedName name="_xlnm.Print_Titles" localSheetId="73">'ESF-IMPLAN'!$1:$5</definedName>
    <definedName name="_xlnm.Print_Titles" localSheetId="106">'Memoria-FIDOC'!$1:$5</definedName>
    <definedName name="TOTAL_A_DIST.ENTRE_ALMACENES">#REF!</definedName>
    <definedName name="TOTAL_MOB._A_DISTRIBUIR_ENTRE_LAS_CUATRO_DIRECCIONES">#REF!</definedName>
  </definedNames>
  <calcPr calcId="191029"/>
  <fileRecoveryPr repairLoad="1"/>
</workbook>
</file>

<file path=xl/calcChain.xml><?xml version="1.0" encoding="utf-8"?>
<calcChain xmlns="http://schemas.openxmlformats.org/spreadsheetml/2006/main">
  <c r="C31" i="342" l="1"/>
  <c r="C8" i="342"/>
  <c r="C40" i="342" s="1"/>
  <c r="A1" i="342"/>
  <c r="C16" i="341"/>
  <c r="C8" i="341"/>
  <c r="C21" i="341" s="1"/>
  <c r="A1" i="341"/>
  <c r="D136" i="340"/>
  <c r="C136" i="340"/>
  <c r="D44" i="340"/>
  <c r="C44" i="340"/>
  <c r="E14" i="338"/>
  <c r="F14" i="338" s="1"/>
  <c r="G14" i="338" s="1"/>
  <c r="A3" i="342"/>
  <c r="D212" i="337"/>
  <c r="D211" i="337"/>
  <c r="D209" i="337"/>
  <c r="D208" i="337"/>
  <c r="D207" i="337"/>
  <c r="D206" i="337"/>
  <c r="D205" i="337"/>
  <c r="D204" i="337"/>
  <c r="D203" i="337"/>
  <c r="D202" i="337"/>
  <c r="D201" i="337"/>
  <c r="D200" i="337"/>
  <c r="D199" i="337"/>
  <c r="D198" i="337"/>
  <c r="D197" i="337"/>
  <c r="D196" i="337"/>
  <c r="D195" i="337"/>
  <c r="D194" i="337"/>
  <c r="C193" i="337"/>
  <c r="D193" i="337" s="1"/>
  <c r="D192" i="337"/>
  <c r="D191" i="337"/>
  <c r="D190" i="337"/>
  <c r="D189" i="337"/>
  <c r="D188" i="337"/>
  <c r="D187" i="337"/>
  <c r="D186" i="337"/>
  <c r="D185" i="337"/>
  <c r="D184" i="337"/>
  <c r="D183" i="337"/>
  <c r="D182" i="337"/>
  <c r="D180" i="337"/>
  <c r="D179" i="337"/>
  <c r="D178" i="337"/>
  <c r="D177" i="337"/>
  <c r="D176" i="337"/>
  <c r="D175" i="337"/>
  <c r="D174" i="337"/>
  <c r="D173" i="337"/>
  <c r="D172" i="337"/>
  <c r="D171" i="337"/>
  <c r="D170" i="337"/>
  <c r="D169" i="337"/>
  <c r="D168" i="337"/>
  <c r="D167" i="337"/>
  <c r="D165" i="337"/>
  <c r="D164" i="337"/>
  <c r="D163" i="337"/>
  <c r="D162" i="337"/>
  <c r="D161" i="337"/>
  <c r="D160" i="337"/>
  <c r="D159" i="337"/>
  <c r="D158" i="337"/>
  <c r="D157" i="337"/>
  <c r="D155" i="337"/>
  <c r="D154" i="337"/>
  <c r="D153" i="337"/>
  <c r="D152" i="337"/>
  <c r="D151" i="337"/>
  <c r="D150" i="337"/>
  <c r="D149" i="337"/>
  <c r="D148" i="337"/>
  <c r="D147" i="337"/>
  <c r="D146" i="337"/>
  <c r="D145" i="337"/>
  <c r="D144" i="337"/>
  <c r="D143" i="337"/>
  <c r="D142" i="337"/>
  <c r="D141" i="337"/>
  <c r="D140" i="337"/>
  <c r="D139" i="337"/>
  <c r="D138" i="337"/>
  <c r="D135" i="337"/>
  <c r="D134" i="337"/>
  <c r="C133" i="337"/>
  <c r="D137" i="337" s="1"/>
  <c r="D132" i="337"/>
  <c r="D131" i="337"/>
  <c r="D130" i="337"/>
  <c r="D129" i="337"/>
  <c r="D128" i="337"/>
  <c r="D127" i="337"/>
  <c r="D126" i="337"/>
  <c r="D125" i="337"/>
  <c r="D124" i="337"/>
  <c r="C123" i="337"/>
  <c r="C113" i="337"/>
  <c r="D121" i="337" s="1"/>
  <c r="D108" i="337"/>
  <c r="C103" i="337"/>
  <c r="D109" i="337" s="1"/>
  <c r="C96" i="337"/>
  <c r="D102" i="337" s="1"/>
  <c r="D90" i="337"/>
  <c r="D89" i="337"/>
  <c r="D88" i="337"/>
  <c r="D87" i="337"/>
  <c r="D86" i="337"/>
  <c r="D85" i="337"/>
  <c r="D84" i="337"/>
  <c r="D83" i="337"/>
  <c r="D82" i="337"/>
  <c r="D81" i="337"/>
  <c r="D80" i="337"/>
  <c r="D79" i="337"/>
  <c r="D78" i="337"/>
  <c r="D77" i="337"/>
  <c r="D76" i="337"/>
  <c r="D75" i="337"/>
  <c r="D74" i="337"/>
  <c r="D73" i="337"/>
  <c r="D72" i="337"/>
  <c r="D71" i="337"/>
  <c r="D70" i="337"/>
  <c r="C64" i="337"/>
  <c r="D67" i="337" s="1"/>
  <c r="D63" i="337"/>
  <c r="D62" i="337"/>
  <c r="D61" i="337"/>
  <c r="D60" i="337"/>
  <c r="D59" i="337"/>
  <c r="D58" i="337"/>
  <c r="D56" i="337"/>
  <c r="D55" i="337"/>
  <c r="D54" i="337"/>
  <c r="D53" i="337"/>
  <c r="D52" i="337"/>
  <c r="D51" i="337"/>
  <c r="D50" i="337"/>
  <c r="D49" i="337"/>
  <c r="D48" i="337"/>
  <c r="D47" i="337"/>
  <c r="D46" i="337"/>
  <c r="D45" i="337"/>
  <c r="D44" i="337"/>
  <c r="D43" i="337"/>
  <c r="D42" i="337"/>
  <c r="D41" i="337"/>
  <c r="D40" i="337"/>
  <c r="D39" i="337"/>
  <c r="D38" i="337"/>
  <c r="D37" i="337"/>
  <c r="D36" i="337"/>
  <c r="D35" i="337"/>
  <c r="D34" i="337"/>
  <c r="D33" i="337"/>
  <c r="D32" i="337"/>
  <c r="D31" i="337"/>
  <c r="D30" i="337"/>
  <c r="D29" i="337"/>
  <c r="D28" i="337"/>
  <c r="D27" i="337"/>
  <c r="D26" i="337"/>
  <c r="D25" i="337"/>
  <c r="D24" i="337"/>
  <c r="D23" i="337"/>
  <c r="D22" i="337"/>
  <c r="D21" i="337"/>
  <c r="D20" i="337"/>
  <c r="D19" i="337"/>
  <c r="D18" i="337"/>
  <c r="D17" i="337"/>
  <c r="D16" i="337"/>
  <c r="D15" i="337"/>
  <c r="D14" i="337"/>
  <c r="D13" i="337"/>
  <c r="D12" i="337"/>
  <c r="D11" i="337"/>
  <c r="D110" i="337" l="1"/>
  <c r="D117" i="337"/>
  <c r="C57" i="337"/>
  <c r="C9" i="337" s="1"/>
  <c r="D68" i="337"/>
  <c r="D106" i="337"/>
  <c r="D111" i="337"/>
  <c r="D118" i="337"/>
  <c r="D107" i="337"/>
  <c r="D112" i="337"/>
  <c r="D122" i="337"/>
  <c r="D133" i="337"/>
  <c r="D64" i="337"/>
  <c r="D113" i="337"/>
  <c r="D136" i="337"/>
  <c r="D65" i="337"/>
  <c r="D103" i="337"/>
  <c r="D114" i="337"/>
  <c r="A3" i="341"/>
  <c r="D66" i="337"/>
  <c r="D104" i="337"/>
  <c r="D115" i="337"/>
  <c r="C95" i="337"/>
  <c r="C94" i="337" s="1"/>
  <c r="D105" i="337"/>
  <c r="D116" i="337"/>
  <c r="D97" i="337"/>
  <c r="D119" i="337"/>
  <c r="D98" i="337"/>
  <c r="D120" i="337"/>
  <c r="D99" i="337"/>
  <c r="D100" i="337"/>
  <c r="D96" i="337"/>
  <c r="D101" i="337"/>
  <c r="C31" i="335" l="1"/>
  <c r="C8" i="335"/>
  <c r="C16" i="334"/>
  <c r="C8" i="334"/>
  <c r="C21" i="334" s="1"/>
  <c r="C134" i="333"/>
  <c r="C124" i="333"/>
  <c r="C102" i="333"/>
  <c r="D63" i="333"/>
  <c r="D62" i="333" s="1"/>
  <c r="D49" i="333" s="1"/>
  <c r="D136" i="333" s="1"/>
  <c r="C63" i="333"/>
  <c r="C62" i="333"/>
  <c r="C49" i="333"/>
  <c r="C136" i="333" s="1"/>
  <c r="D29" i="333"/>
  <c r="D44" i="333" s="1"/>
  <c r="C29" i="333"/>
  <c r="C44" i="333" s="1"/>
  <c r="D16" i="333"/>
  <c r="C16" i="333"/>
  <c r="E14" i="331"/>
  <c r="F14" i="331" s="1"/>
  <c r="G14" i="331" s="1"/>
  <c r="D212" i="330"/>
  <c r="D211" i="330"/>
  <c r="D209" i="330"/>
  <c r="D208" i="330"/>
  <c r="D207" i="330"/>
  <c r="D206" i="330"/>
  <c r="D205" i="330"/>
  <c r="D204" i="330"/>
  <c r="D203" i="330"/>
  <c r="D202" i="330"/>
  <c r="D201" i="330"/>
  <c r="D200" i="330"/>
  <c r="D199" i="330"/>
  <c r="D198" i="330"/>
  <c r="D197" i="330"/>
  <c r="D196" i="330"/>
  <c r="D195" i="330"/>
  <c r="D194" i="330"/>
  <c r="D193" i="330"/>
  <c r="D192" i="330"/>
  <c r="D191" i="330"/>
  <c r="D188" i="330"/>
  <c r="D187" i="330"/>
  <c r="D184" i="330"/>
  <c r="D183" i="330"/>
  <c r="C182" i="330"/>
  <c r="C181" i="330" s="1"/>
  <c r="D180" i="330"/>
  <c r="D179" i="330"/>
  <c r="D178" i="330"/>
  <c r="D177" i="330"/>
  <c r="D176" i="330"/>
  <c r="D175" i="330"/>
  <c r="D174" i="330"/>
  <c r="D173" i="330"/>
  <c r="D172" i="330"/>
  <c r="D171" i="330"/>
  <c r="D170" i="330"/>
  <c r="D169" i="330"/>
  <c r="D168" i="330"/>
  <c r="D167" i="330"/>
  <c r="D165" i="330"/>
  <c r="D164" i="330"/>
  <c r="D163" i="330"/>
  <c r="D162" i="330"/>
  <c r="D161" i="330"/>
  <c r="D160" i="330"/>
  <c r="D159" i="330"/>
  <c r="D158" i="330"/>
  <c r="D157" i="330"/>
  <c r="D155" i="330"/>
  <c r="D154" i="330"/>
  <c r="D153" i="330"/>
  <c r="D152" i="330"/>
  <c r="D151" i="330"/>
  <c r="D150" i="330"/>
  <c r="D149" i="330"/>
  <c r="D148" i="330"/>
  <c r="D147" i="330"/>
  <c r="D146" i="330"/>
  <c r="D145" i="330"/>
  <c r="D144" i="330"/>
  <c r="D143" i="330"/>
  <c r="D142" i="330"/>
  <c r="D141" i="330"/>
  <c r="D140" i="330"/>
  <c r="D139" i="330"/>
  <c r="D138" i="330"/>
  <c r="D137" i="330"/>
  <c r="D135" i="330"/>
  <c r="D134" i="330"/>
  <c r="D133" i="330"/>
  <c r="C133" i="330"/>
  <c r="D136" i="330" s="1"/>
  <c r="D132" i="330"/>
  <c r="D131" i="330"/>
  <c r="D130" i="330"/>
  <c r="D129" i="330"/>
  <c r="D128" i="330"/>
  <c r="D127" i="330"/>
  <c r="D126" i="330"/>
  <c r="D125" i="330"/>
  <c r="D124" i="330"/>
  <c r="C123" i="330"/>
  <c r="C113" i="330"/>
  <c r="D122" i="330" s="1"/>
  <c r="C103" i="330"/>
  <c r="D111" i="330" s="1"/>
  <c r="D102" i="330"/>
  <c r="D101" i="330"/>
  <c r="C96" i="330"/>
  <c r="D99" i="330" s="1"/>
  <c r="C83" i="330"/>
  <c r="D85" i="330" s="1"/>
  <c r="D82" i="330"/>
  <c r="D81" i="330"/>
  <c r="D80" i="330"/>
  <c r="D79" i="330"/>
  <c r="D78" i="330"/>
  <c r="D77" i="330"/>
  <c r="D76" i="330"/>
  <c r="D75" i="330"/>
  <c r="D74" i="330"/>
  <c r="D73" i="330"/>
  <c r="D72" i="330"/>
  <c r="D71" i="330"/>
  <c r="D70" i="330"/>
  <c r="C64" i="330"/>
  <c r="D66" i="330" s="1"/>
  <c r="D63" i="330"/>
  <c r="D62" i="330"/>
  <c r="D61" i="330"/>
  <c r="D60" i="330"/>
  <c r="D59" i="330"/>
  <c r="D58" i="330"/>
  <c r="D56" i="330"/>
  <c r="D55" i="330"/>
  <c r="D54" i="330"/>
  <c r="D53" i="330"/>
  <c r="D52" i="330"/>
  <c r="D51" i="330"/>
  <c r="D50" i="330"/>
  <c r="D49" i="330"/>
  <c r="D48" i="330"/>
  <c r="D47" i="330"/>
  <c r="D46" i="330"/>
  <c r="D45" i="330"/>
  <c r="D44" i="330"/>
  <c r="D43" i="330"/>
  <c r="D42" i="330"/>
  <c r="D41" i="330"/>
  <c r="D40" i="330"/>
  <c r="D39" i="330"/>
  <c r="C36" i="330"/>
  <c r="D38" i="330" s="1"/>
  <c r="D35" i="330"/>
  <c r="D34" i="330"/>
  <c r="D33" i="330"/>
  <c r="D32" i="330"/>
  <c r="D31" i="330"/>
  <c r="D30" i="330"/>
  <c r="D29" i="330"/>
  <c r="D28" i="330"/>
  <c r="D27" i="330"/>
  <c r="D26" i="330"/>
  <c r="D25" i="330"/>
  <c r="D24" i="330"/>
  <c r="D23" i="330"/>
  <c r="D22" i="330"/>
  <c r="D21" i="330"/>
  <c r="D20" i="330"/>
  <c r="D19" i="330"/>
  <c r="D18" i="330"/>
  <c r="D17" i="330"/>
  <c r="D16" i="330"/>
  <c r="D15" i="330"/>
  <c r="D14" i="330"/>
  <c r="D13" i="330"/>
  <c r="D12" i="330"/>
  <c r="D11" i="330"/>
  <c r="C10" i="330"/>
  <c r="C31" i="328"/>
  <c r="C8" i="328"/>
  <c r="C40" i="328" s="1"/>
  <c r="C16" i="327"/>
  <c r="C8" i="327"/>
  <c r="C21" i="327" s="1"/>
  <c r="D136" i="326"/>
  <c r="C116" i="326"/>
  <c r="C114" i="326"/>
  <c r="C81" i="326"/>
  <c r="C75" i="326"/>
  <c r="D72" i="326"/>
  <c r="C72" i="326"/>
  <c r="D63" i="326"/>
  <c r="C63" i="326"/>
  <c r="D62" i="326"/>
  <c r="D29" i="326"/>
  <c r="C29" i="326"/>
  <c r="D21" i="326"/>
  <c r="C21" i="326"/>
  <c r="D16" i="326"/>
  <c r="C16" i="326"/>
  <c r="C26" i="325"/>
  <c r="C22" i="325"/>
  <c r="C17" i="325"/>
  <c r="C167" i="324"/>
  <c r="C159" i="324"/>
  <c r="C155" i="324"/>
  <c r="C148" i="324"/>
  <c r="C144" i="324"/>
  <c r="C134" i="324"/>
  <c r="C127" i="324"/>
  <c r="D123" i="324"/>
  <c r="D122" i="324"/>
  <c r="D121" i="324"/>
  <c r="D120" i="324"/>
  <c r="C120" i="324"/>
  <c r="D119" i="324"/>
  <c r="D118" i="324"/>
  <c r="D117" i="324"/>
  <c r="D116" i="324"/>
  <c r="D115" i="324"/>
  <c r="D114" i="324"/>
  <c r="D113" i="324"/>
  <c r="D112" i="324"/>
  <c r="D111" i="324"/>
  <c r="C110" i="324"/>
  <c r="C103" i="324"/>
  <c r="C98" i="324"/>
  <c r="C92" i="324"/>
  <c r="C82" i="324"/>
  <c r="E76" i="324"/>
  <c r="D76" i="324"/>
  <c r="C76" i="324"/>
  <c r="C64" i="324"/>
  <c r="C56" i="324"/>
  <c r="C41" i="324"/>
  <c r="F25" i="324"/>
  <c r="E14" i="324"/>
  <c r="F14" i="324" s="1"/>
  <c r="G14" i="324" s="1"/>
  <c r="D211" i="323"/>
  <c r="C211" i="323"/>
  <c r="D212" i="323" s="1"/>
  <c r="C200" i="323"/>
  <c r="D201" i="323"/>
  <c r="D199" i="323"/>
  <c r="D196" i="323"/>
  <c r="D195" i="323"/>
  <c r="C194" i="323"/>
  <c r="D198" i="323" s="1"/>
  <c r="D193" i="323"/>
  <c r="D192" i="323"/>
  <c r="C191" i="323"/>
  <c r="D191" i="323" s="1"/>
  <c r="D189" i="323"/>
  <c r="D185" i="323"/>
  <c r="C182" i="323"/>
  <c r="D183" i="323" s="1"/>
  <c r="D180" i="323"/>
  <c r="D179" i="323"/>
  <c r="D178" i="323"/>
  <c r="D177" i="323"/>
  <c r="D176" i="323"/>
  <c r="D175" i="323"/>
  <c r="D174" i="323"/>
  <c r="D173" i="323"/>
  <c r="D172" i="323"/>
  <c r="D171" i="323"/>
  <c r="D170" i="323"/>
  <c r="D169" i="323"/>
  <c r="D168" i="323"/>
  <c r="D167" i="323"/>
  <c r="C166" i="323"/>
  <c r="D165" i="323"/>
  <c r="D164" i="323"/>
  <c r="D163" i="323"/>
  <c r="D162" i="323"/>
  <c r="D161" i="323"/>
  <c r="D160" i="323"/>
  <c r="D159" i="323"/>
  <c r="D158" i="323"/>
  <c r="D157" i="323"/>
  <c r="C156" i="323"/>
  <c r="C153" i="323"/>
  <c r="D154" i="323" s="1"/>
  <c r="D151" i="323"/>
  <c r="D150" i="323"/>
  <c r="C147" i="323"/>
  <c r="D149" i="323" s="1"/>
  <c r="C145" i="323"/>
  <c r="D146" i="323" s="1"/>
  <c r="C142" i="323"/>
  <c r="D143" i="323" s="1"/>
  <c r="C138" i="323"/>
  <c r="D140" i="323" s="1"/>
  <c r="D134" i="323"/>
  <c r="C133" i="323"/>
  <c r="D136" i="323" s="1"/>
  <c r="C130" i="323"/>
  <c r="D131" i="323" s="1"/>
  <c r="C127" i="323"/>
  <c r="D129" i="323" s="1"/>
  <c r="C124" i="323"/>
  <c r="D125" i="323" s="1"/>
  <c r="C113" i="323"/>
  <c r="D122" i="323" s="1"/>
  <c r="C103" i="323"/>
  <c r="D111" i="323" s="1"/>
  <c r="D102" i="323"/>
  <c r="D101" i="323"/>
  <c r="C96" i="323"/>
  <c r="D100" i="323" s="1"/>
  <c r="D89" i="323"/>
  <c r="D88" i="323"/>
  <c r="C83" i="323"/>
  <c r="D86" i="323" s="1"/>
  <c r="C81" i="323"/>
  <c r="D81" i="323" s="1"/>
  <c r="C79" i="323"/>
  <c r="D79" i="323" s="1"/>
  <c r="C73" i="323"/>
  <c r="D78" i="323" s="1"/>
  <c r="C70" i="323"/>
  <c r="D72" i="323" s="1"/>
  <c r="C64" i="323"/>
  <c r="D68" i="323" s="1"/>
  <c r="D61" i="323"/>
  <c r="D60" i="323"/>
  <c r="C58" i="323"/>
  <c r="D59" i="323" s="1"/>
  <c r="D55" i="323"/>
  <c r="D54" i="323"/>
  <c r="D51" i="323"/>
  <c r="D50" i="323"/>
  <c r="C48" i="323"/>
  <c r="D48" i="323" s="1"/>
  <c r="C36" i="323"/>
  <c r="D36" i="323" s="1"/>
  <c r="D35" i="323"/>
  <c r="D33" i="323"/>
  <c r="D32" i="323"/>
  <c r="D31" i="323"/>
  <c r="C30" i="323"/>
  <c r="D30" i="323" s="1"/>
  <c r="C27" i="323"/>
  <c r="D29" i="323" s="1"/>
  <c r="C21" i="323"/>
  <c r="D20" i="323"/>
  <c r="D19" i="323"/>
  <c r="D18" i="323"/>
  <c r="D17" i="323"/>
  <c r="D16" i="323"/>
  <c r="D15" i="323"/>
  <c r="D14" i="323"/>
  <c r="D13" i="323"/>
  <c r="D12" i="323"/>
  <c r="D11" i="323"/>
  <c r="C123" i="323" l="1"/>
  <c r="D130" i="323"/>
  <c r="D68" i="330"/>
  <c r="D86" i="330"/>
  <c r="D90" i="330"/>
  <c r="D152" i="323"/>
  <c r="D182" i="323"/>
  <c r="D187" i="323"/>
  <c r="D197" i="323"/>
  <c r="D110" i="324"/>
  <c r="C44" i="326"/>
  <c r="C62" i="326"/>
  <c r="C49" i="326" s="1"/>
  <c r="D65" i="330"/>
  <c r="C69" i="330"/>
  <c r="D87" i="330"/>
  <c r="D185" i="330"/>
  <c r="D189" i="330"/>
  <c r="D67" i="330"/>
  <c r="D89" i="330"/>
  <c r="D186" i="323"/>
  <c r="D190" i="323"/>
  <c r="C57" i="330"/>
  <c r="C9" i="330" s="1"/>
  <c r="D64" i="330"/>
  <c r="D52" i="323"/>
  <c r="D62" i="323"/>
  <c r="D90" i="323"/>
  <c r="D132" i="323"/>
  <c r="D139" i="323"/>
  <c r="D34" i="323"/>
  <c r="D49" i="323"/>
  <c r="D53" i="323"/>
  <c r="D58" i="323"/>
  <c r="D63" i="323"/>
  <c r="D87" i="323"/>
  <c r="D112" i="323"/>
  <c r="D141" i="323"/>
  <c r="D148" i="323"/>
  <c r="D184" i="323"/>
  <c r="D188" i="323"/>
  <c r="D194" i="323"/>
  <c r="D44" i="326"/>
  <c r="C102" i="326"/>
  <c r="C101" i="326" s="1"/>
  <c r="D88" i="330"/>
  <c r="D100" i="330"/>
  <c r="D112" i="330"/>
  <c r="D182" i="330"/>
  <c r="D186" i="330"/>
  <c r="D190" i="330"/>
  <c r="C40" i="335"/>
  <c r="D114" i="330"/>
  <c r="D113" i="330"/>
  <c r="D105" i="330"/>
  <c r="D106" i="330"/>
  <c r="D117" i="330"/>
  <c r="D37" i="330"/>
  <c r="D83" i="330"/>
  <c r="D97" i="330"/>
  <c r="D108" i="330"/>
  <c r="D119" i="330"/>
  <c r="D104" i="330"/>
  <c r="D115" i="330"/>
  <c r="C95" i="330"/>
  <c r="C94" i="330" s="1"/>
  <c r="D116" i="330"/>
  <c r="D36" i="330"/>
  <c r="D96" i="330"/>
  <c r="D84" i="330"/>
  <c r="D98" i="330"/>
  <c r="D109" i="330"/>
  <c r="D120" i="330"/>
  <c r="D107" i="330"/>
  <c r="D118" i="330"/>
  <c r="D110" i="330"/>
  <c r="D121" i="330"/>
  <c r="D103" i="330"/>
  <c r="D42" i="323"/>
  <c r="D21" i="323"/>
  <c r="D25" i="323"/>
  <c r="D24" i="323"/>
  <c r="D23" i="323"/>
  <c r="D22" i="323"/>
  <c r="D202" i="323"/>
  <c r="D203" i="323"/>
  <c r="C181" i="323"/>
  <c r="D205" i="323"/>
  <c r="D204" i="323"/>
  <c r="D209" i="323"/>
  <c r="D200" i="323"/>
  <c r="D208" i="323"/>
  <c r="D206" i="323"/>
  <c r="C69" i="323"/>
  <c r="D70" i="323"/>
  <c r="D113" i="323"/>
  <c r="D133" i="323"/>
  <c r="D126" i="323"/>
  <c r="D153" i="323"/>
  <c r="D26" i="323"/>
  <c r="D82" i="323"/>
  <c r="D116" i="323"/>
  <c r="D135" i="323"/>
  <c r="D207" i="323"/>
  <c r="D127" i="323"/>
  <c r="D145" i="323"/>
  <c r="D27" i="323"/>
  <c r="D37" i="323"/>
  <c r="D56" i="323"/>
  <c r="D66" i="323"/>
  <c r="D74" i="323"/>
  <c r="D83" i="323"/>
  <c r="D96" i="323"/>
  <c r="D107" i="323"/>
  <c r="D118" i="323"/>
  <c r="D128" i="323"/>
  <c r="D137" i="323"/>
  <c r="D124" i="323"/>
  <c r="D115" i="323"/>
  <c r="D144" i="323"/>
  <c r="D106" i="323"/>
  <c r="D155" i="323"/>
  <c r="D28" i="323"/>
  <c r="D38" i="323"/>
  <c r="C57" i="323"/>
  <c r="D67" i="323"/>
  <c r="D75" i="323"/>
  <c r="D84" i="323"/>
  <c r="D97" i="323"/>
  <c r="D108" i="323"/>
  <c r="D119" i="323"/>
  <c r="C210" i="323"/>
  <c r="D80" i="323"/>
  <c r="D142" i="323"/>
  <c r="D114" i="323"/>
  <c r="D64" i="323"/>
  <c r="C95" i="323"/>
  <c r="C94" i="323" s="1"/>
  <c r="D65" i="323"/>
  <c r="D73" i="323"/>
  <c r="D117" i="323"/>
  <c r="C39" i="323"/>
  <c r="D41" i="323" s="1"/>
  <c r="D76" i="323"/>
  <c r="D98" i="323"/>
  <c r="D109" i="323"/>
  <c r="D120" i="323"/>
  <c r="D138" i="323"/>
  <c r="D147" i="323"/>
  <c r="D71" i="323"/>
  <c r="D103" i="323"/>
  <c r="D104" i="323"/>
  <c r="D105" i="323"/>
  <c r="D77" i="323"/>
  <c r="D85" i="323"/>
  <c r="D99" i="323"/>
  <c r="D110" i="323"/>
  <c r="D121" i="323"/>
  <c r="C10" i="323" l="1"/>
  <c r="C9" i="323" s="1"/>
  <c r="C136" i="326"/>
  <c r="D40" i="323"/>
  <c r="D39" i="323"/>
  <c r="D43" i="323"/>
  <c r="D47" i="323"/>
  <c r="D44" i="323"/>
  <c r="D45" i="323"/>
  <c r="D46" i="323"/>
  <c r="C29" i="277"/>
  <c r="C31" i="321"/>
  <c r="C8" i="321"/>
  <c r="C16" i="320"/>
  <c r="C8" i="320"/>
  <c r="C21" i="320" s="1"/>
  <c r="C40" i="321" l="1"/>
  <c r="C31" i="314"/>
  <c r="C18" i="314"/>
  <c r="C8" i="314"/>
  <c r="C40" i="314" s="1"/>
  <c r="C16" i="313"/>
  <c r="C8" i="313"/>
  <c r="C21" i="313" s="1"/>
  <c r="D136" i="312"/>
  <c r="C136" i="312"/>
  <c r="D44" i="312"/>
  <c r="C44" i="312"/>
  <c r="E14" i="310"/>
  <c r="F14" i="310" s="1"/>
  <c r="G14" i="310" s="1"/>
  <c r="D212" i="309"/>
  <c r="D211" i="309"/>
  <c r="D209" i="309"/>
  <c r="D208" i="309"/>
  <c r="D207" i="309"/>
  <c r="D206" i="309"/>
  <c r="D205" i="309"/>
  <c r="D204" i="309"/>
  <c r="D203" i="309"/>
  <c r="D202" i="309"/>
  <c r="D201" i="309"/>
  <c r="D200" i="309"/>
  <c r="D199" i="309"/>
  <c r="D198" i="309"/>
  <c r="D197" i="309"/>
  <c r="D196" i="309"/>
  <c r="D195" i="309"/>
  <c r="D194" i="309"/>
  <c r="D193" i="309"/>
  <c r="D192" i="309"/>
  <c r="D191" i="309"/>
  <c r="D190" i="309"/>
  <c r="D189" i="309"/>
  <c r="D188" i="309"/>
  <c r="D187" i="309"/>
  <c r="D186" i="309"/>
  <c r="D185" i="309"/>
  <c r="D184" i="309"/>
  <c r="D183" i="309"/>
  <c r="D182" i="309"/>
  <c r="D180" i="309"/>
  <c r="D179" i="309"/>
  <c r="D178" i="309"/>
  <c r="D177" i="309"/>
  <c r="D176" i="309"/>
  <c r="D175" i="309"/>
  <c r="D174" i="309"/>
  <c r="D173" i="309"/>
  <c r="D172" i="309"/>
  <c r="D171" i="309"/>
  <c r="D170" i="309"/>
  <c r="D169" i="309"/>
  <c r="D168" i="309"/>
  <c r="D167" i="309"/>
  <c r="D165" i="309"/>
  <c r="D164" i="309"/>
  <c r="D163" i="309"/>
  <c r="D162" i="309"/>
  <c r="D161" i="309"/>
  <c r="D160" i="309"/>
  <c r="D159" i="309"/>
  <c r="D158" i="309"/>
  <c r="D157" i="309"/>
  <c r="D155" i="309"/>
  <c r="D154" i="309"/>
  <c r="D153" i="309"/>
  <c r="D152" i="309"/>
  <c r="D151" i="309"/>
  <c r="D150" i="309"/>
  <c r="D149" i="309"/>
  <c r="D148" i="309"/>
  <c r="D147" i="309"/>
  <c r="D146" i="309"/>
  <c r="D145" i="309"/>
  <c r="D144" i="309"/>
  <c r="D143" i="309"/>
  <c r="D142" i="309"/>
  <c r="D141" i="309"/>
  <c r="D140" i="309"/>
  <c r="D139" i="309"/>
  <c r="D138" i="309"/>
  <c r="D137" i="309"/>
  <c r="D136" i="309"/>
  <c r="D135" i="309"/>
  <c r="D134" i="309"/>
  <c r="D133" i="309"/>
  <c r="D132" i="309"/>
  <c r="D131" i="309"/>
  <c r="D130" i="309"/>
  <c r="D129" i="309"/>
  <c r="D128" i="309"/>
  <c r="D127" i="309"/>
  <c r="D126" i="309"/>
  <c r="D125" i="309"/>
  <c r="D124" i="309"/>
  <c r="D122" i="309"/>
  <c r="D121" i="309"/>
  <c r="D120" i="309"/>
  <c r="D119" i="309"/>
  <c r="D118" i="309"/>
  <c r="D117" i="309"/>
  <c r="D116" i="309"/>
  <c r="D115" i="309"/>
  <c r="D114" i="309"/>
  <c r="D113" i="309"/>
  <c r="D112" i="309"/>
  <c r="D111" i="309"/>
  <c r="D110" i="309"/>
  <c r="D109" i="309"/>
  <c r="D108" i="309"/>
  <c r="D107" i="309"/>
  <c r="D106" i="309"/>
  <c r="D105" i="309"/>
  <c r="D104" i="309"/>
  <c r="D103" i="309"/>
  <c r="D102" i="309"/>
  <c r="D101" i="309"/>
  <c r="D100" i="309"/>
  <c r="D99" i="309"/>
  <c r="D98" i="309"/>
  <c r="D97" i="309"/>
  <c r="D96" i="309"/>
  <c r="D90" i="309"/>
  <c r="D89" i="309"/>
  <c r="D88" i="309"/>
  <c r="D87" i="309"/>
  <c r="D86" i="309"/>
  <c r="D85" i="309"/>
  <c r="D84" i="309"/>
  <c r="D83" i="309"/>
  <c r="D82" i="309"/>
  <c r="D81" i="309"/>
  <c r="D80" i="309"/>
  <c r="D79" i="309"/>
  <c r="D78" i="309"/>
  <c r="D77" i="309"/>
  <c r="D76" i="309"/>
  <c r="D75" i="309"/>
  <c r="D74" i="309"/>
  <c r="D73" i="309"/>
  <c r="D72" i="309"/>
  <c r="D71" i="309"/>
  <c r="D70" i="309"/>
  <c r="D68" i="309"/>
  <c r="D67" i="309"/>
  <c r="D66" i="309"/>
  <c r="D65" i="309"/>
  <c r="D64" i="309"/>
  <c r="D63" i="309"/>
  <c r="D62" i="309"/>
  <c r="D61" i="309"/>
  <c r="D60" i="309"/>
  <c r="D59" i="309"/>
  <c r="D58" i="309"/>
  <c r="D56" i="309"/>
  <c r="D55" i="309"/>
  <c r="D54" i="309"/>
  <c r="D53" i="309"/>
  <c r="D52" i="309"/>
  <c r="D51" i="309"/>
  <c r="D50" i="309"/>
  <c r="D49" i="309"/>
  <c r="D48" i="309"/>
  <c r="D47" i="309"/>
  <c r="D46" i="309"/>
  <c r="D45" i="309"/>
  <c r="D44" i="309"/>
  <c r="D43" i="309"/>
  <c r="D42" i="309"/>
  <c r="D41" i="309"/>
  <c r="D40" i="309"/>
  <c r="D39" i="309"/>
  <c r="D38" i="309"/>
  <c r="D37" i="309"/>
  <c r="D36" i="309"/>
  <c r="D35" i="309"/>
  <c r="D34" i="309"/>
  <c r="D33" i="309"/>
  <c r="D32" i="309"/>
  <c r="D31" i="309"/>
  <c r="D30" i="309"/>
  <c r="D29" i="309"/>
  <c r="D28" i="309"/>
  <c r="D27" i="309"/>
  <c r="D26" i="309"/>
  <c r="D25" i="309"/>
  <c r="D24" i="309"/>
  <c r="D23" i="309"/>
  <c r="D22" i="309"/>
  <c r="D21" i="309"/>
  <c r="D20" i="309"/>
  <c r="D19" i="309"/>
  <c r="D18" i="309"/>
  <c r="D17" i="309"/>
  <c r="D16" i="309"/>
  <c r="D15" i="309"/>
  <c r="D14" i="309"/>
  <c r="D13" i="309"/>
  <c r="D12" i="309"/>
  <c r="D11" i="309"/>
  <c r="C31" i="307" l="1"/>
  <c r="C8" i="307"/>
  <c r="C40" i="307" s="1"/>
  <c r="C16" i="306"/>
  <c r="C8" i="306"/>
  <c r="D136" i="305"/>
  <c r="C93" i="305"/>
  <c r="C62" i="305"/>
  <c r="D44" i="305"/>
  <c r="C44" i="305"/>
  <c r="C16" i="305"/>
  <c r="F119" i="303"/>
  <c r="E117" i="303"/>
  <c r="F113" i="303"/>
  <c r="E112" i="303"/>
  <c r="D110" i="303"/>
  <c r="F27" i="303"/>
  <c r="E14" i="303"/>
  <c r="F14" i="303" s="1"/>
  <c r="G14" i="303" s="1"/>
  <c r="D212" i="302"/>
  <c r="D211" i="302"/>
  <c r="D209" i="302"/>
  <c r="D208" i="302"/>
  <c r="D207" i="302"/>
  <c r="D206" i="302"/>
  <c r="D205" i="302"/>
  <c r="D204" i="302"/>
  <c r="D203" i="302"/>
  <c r="D202" i="302"/>
  <c r="D201" i="302"/>
  <c r="D200" i="302"/>
  <c r="D199" i="302"/>
  <c r="D198" i="302"/>
  <c r="D197" i="302"/>
  <c r="D196" i="302"/>
  <c r="D195" i="302"/>
  <c r="D194" i="302"/>
  <c r="D193" i="302"/>
  <c r="D192" i="302"/>
  <c r="D191" i="302"/>
  <c r="D190" i="302"/>
  <c r="D189" i="302"/>
  <c r="D188" i="302"/>
  <c r="D187" i="302"/>
  <c r="D186" i="302"/>
  <c r="D185" i="302"/>
  <c r="D184" i="302"/>
  <c r="D183" i="302"/>
  <c r="D182" i="302"/>
  <c r="D180" i="302"/>
  <c r="D179" i="302"/>
  <c r="D178" i="302"/>
  <c r="D177" i="302"/>
  <c r="D176" i="302"/>
  <c r="D175" i="302"/>
  <c r="D174" i="302"/>
  <c r="D173" i="302"/>
  <c r="D172" i="302"/>
  <c r="D171" i="302"/>
  <c r="D170" i="302"/>
  <c r="D169" i="302"/>
  <c r="D168" i="302"/>
  <c r="D167" i="302"/>
  <c r="D165" i="302"/>
  <c r="D164" i="302"/>
  <c r="D163" i="302"/>
  <c r="D162" i="302"/>
  <c r="D161" i="302"/>
  <c r="D160" i="302"/>
  <c r="D159" i="302"/>
  <c r="D158" i="302"/>
  <c r="D157" i="302"/>
  <c r="D155" i="302"/>
  <c r="D154" i="302"/>
  <c r="D153" i="302"/>
  <c r="D152" i="302"/>
  <c r="D151" i="302"/>
  <c r="D150" i="302"/>
  <c r="D149" i="302"/>
  <c r="D148" i="302"/>
  <c r="D147" i="302"/>
  <c r="D146" i="302"/>
  <c r="D145" i="302"/>
  <c r="D144" i="302"/>
  <c r="D143" i="302"/>
  <c r="D142" i="302"/>
  <c r="D141" i="302"/>
  <c r="D140" i="302"/>
  <c r="D139" i="302"/>
  <c r="D138" i="302"/>
  <c r="D137" i="302"/>
  <c r="D136" i="302"/>
  <c r="D135" i="302"/>
  <c r="D134" i="302"/>
  <c r="D133" i="302"/>
  <c r="D132" i="302"/>
  <c r="D131" i="302"/>
  <c r="D130" i="302"/>
  <c r="D129" i="302"/>
  <c r="D128" i="302"/>
  <c r="D127" i="302"/>
  <c r="D126" i="302"/>
  <c r="D125" i="302"/>
  <c r="D124" i="302"/>
  <c r="D122" i="302"/>
  <c r="D121" i="302"/>
  <c r="D120" i="302"/>
  <c r="D119" i="302"/>
  <c r="D118" i="302"/>
  <c r="D117" i="302"/>
  <c r="D116" i="302"/>
  <c r="D115" i="302"/>
  <c r="D114" i="302"/>
  <c r="D113" i="302"/>
  <c r="D112" i="302"/>
  <c r="D111" i="302"/>
  <c r="D110" i="302"/>
  <c r="D109" i="302"/>
  <c r="D108" i="302"/>
  <c r="D107" i="302"/>
  <c r="D106" i="302"/>
  <c r="D105" i="302"/>
  <c r="D104" i="302"/>
  <c r="D103" i="302"/>
  <c r="D102" i="302"/>
  <c r="D101" i="302"/>
  <c r="D100" i="302"/>
  <c r="D99" i="302"/>
  <c r="D98" i="302"/>
  <c r="D97" i="302"/>
  <c r="D96" i="302"/>
  <c r="D90" i="302"/>
  <c r="D89" i="302"/>
  <c r="D88" i="302"/>
  <c r="D87" i="302"/>
  <c r="D86" i="302"/>
  <c r="D85" i="302"/>
  <c r="D84" i="302"/>
  <c r="D83" i="302"/>
  <c r="D82" i="302"/>
  <c r="D81" i="302"/>
  <c r="D80" i="302"/>
  <c r="D79" i="302"/>
  <c r="D78" i="302"/>
  <c r="D77" i="302"/>
  <c r="D76" i="302"/>
  <c r="D75" i="302"/>
  <c r="D74" i="302"/>
  <c r="D73" i="302"/>
  <c r="D72" i="302"/>
  <c r="D71" i="302"/>
  <c r="D70" i="302"/>
  <c r="D68" i="302"/>
  <c r="D67" i="302"/>
  <c r="D66" i="302"/>
  <c r="D65" i="302"/>
  <c r="D64" i="302"/>
  <c r="D63" i="302"/>
  <c r="D62" i="302"/>
  <c r="D61" i="302"/>
  <c r="D60" i="302"/>
  <c r="D59" i="302"/>
  <c r="D58" i="302"/>
  <c r="D56" i="302"/>
  <c r="D55" i="302"/>
  <c r="D54" i="302"/>
  <c r="D53" i="302"/>
  <c r="D52" i="302"/>
  <c r="D51" i="302"/>
  <c r="D50" i="302"/>
  <c r="D49" i="302"/>
  <c r="D48" i="302"/>
  <c r="D47" i="302"/>
  <c r="D46" i="302"/>
  <c r="D45" i="302"/>
  <c r="D44" i="302"/>
  <c r="D43" i="302"/>
  <c r="D42" i="302"/>
  <c r="D41" i="302"/>
  <c r="D40" i="302"/>
  <c r="D39" i="302"/>
  <c r="D38" i="302"/>
  <c r="D37" i="302"/>
  <c r="D36" i="302"/>
  <c r="D35" i="302"/>
  <c r="D34" i="302"/>
  <c r="D33" i="302"/>
  <c r="D32" i="302"/>
  <c r="D31" i="302"/>
  <c r="D30" i="302"/>
  <c r="D29" i="302"/>
  <c r="D28" i="302"/>
  <c r="D27" i="302"/>
  <c r="D26" i="302"/>
  <c r="D25" i="302"/>
  <c r="D24" i="302"/>
  <c r="D23" i="302"/>
  <c r="D22" i="302"/>
  <c r="D21" i="302"/>
  <c r="D20" i="302"/>
  <c r="D19" i="302"/>
  <c r="D18" i="302"/>
  <c r="D17" i="302"/>
  <c r="D16" i="302"/>
  <c r="D15" i="302"/>
  <c r="D14" i="302"/>
  <c r="D13" i="302"/>
  <c r="D12" i="302"/>
  <c r="D11" i="302"/>
  <c r="D10" i="302"/>
  <c r="E110" i="303" l="1"/>
  <c r="C49" i="305"/>
  <c r="C136" i="305" s="1"/>
  <c r="F110" i="303"/>
  <c r="C21" i="306"/>
  <c r="C31" i="300"/>
  <c r="C8" i="300"/>
  <c r="C16" i="299"/>
  <c r="C8" i="299"/>
  <c r="D154" i="298"/>
  <c r="C154" i="298"/>
  <c r="D62" i="298"/>
  <c r="C62" i="298"/>
  <c r="E21" i="296"/>
  <c r="E14" i="296"/>
  <c r="F14" i="296" s="1"/>
  <c r="G14" i="296" s="1"/>
  <c r="D212" i="295"/>
  <c r="D211" i="295"/>
  <c r="D209" i="295"/>
  <c r="D208" i="295"/>
  <c r="D207" i="295"/>
  <c r="D206" i="295"/>
  <c r="D205" i="295"/>
  <c r="D204" i="295"/>
  <c r="D203" i="295"/>
  <c r="D202" i="295"/>
  <c r="D201" i="295"/>
  <c r="D200" i="295"/>
  <c r="D199" i="295"/>
  <c r="D198" i="295"/>
  <c r="D197" i="295"/>
  <c r="D196" i="295"/>
  <c r="D195" i="295"/>
  <c r="D194" i="295"/>
  <c r="D193" i="295"/>
  <c r="D192" i="295"/>
  <c r="D191" i="295"/>
  <c r="D190" i="295"/>
  <c r="D189" i="295"/>
  <c r="D188" i="295"/>
  <c r="D90" i="295"/>
  <c r="D89" i="295"/>
  <c r="D88" i="295"/>
  <c r="D87" i="295"/>
  <c r="D86" i="295"/>
  <c r="D85" i="295"/>
  <c r="D84" i="295"/>
  <c r="D83" i="295"/>
  <c r="D82" i="295"/>
  <c r="D81" i="295"/>
  <c r="D80" i="295"/>
  <c r="D79" i="295"/>
  <c r="D78" i="295"/>
  <c r="D77" i="295"/>
  <c r="D76" i="295"/>
  <c r="D75" i="295"/>
  <c r="D74" i="295"/>
  <c r="D73" i="295"/>
  <c r="D72" i="295"/>
  <c r="D71" i="295"/>
  <c r="D70" i="295"/>
  <c r="D68" i="295"/>
  <c r="D67" i="295"/>
  <c r="D66" i="295"/>
  <c r="D65" i="295"/>
  <c r="D64" i="295"/>
  <c r="D63" i="295"/>
  <c r="D62" i="295"/>
  <c r="D61" i="295"/>
  <c r="D60" i="295"/>
  <c r="D59" i="295"/>
  <c r="D58" i="295"/>
  <c r="D56" i="295"/>
  <c r="D55" i="295"/>
  <c r="D54" i="295"/>
  <c r="D53" i="295"/>
  <c r="D52" i="295"/>
  <c r="D51" i="295"/>
  <c r="D50" i="295"/>
  <c r="D49" i="295"/>
  <c r="D48" i="295"/>
  <c r="D47" i="295"/>
  <c r="D46" i="295"/>
  <c r="D45" i="295"/>
  <c r="D44" i="295"/>
  <c r="D43" i="295"/>
  <c r="D42" i="295"/>
  <c r="D41" i="295"/>
  <c r="D40" i="295"/>
  <c r="D39" i="295"/>
  <c r="D38" i="295"/>
  <c r="D37" i="295"/>
  <c r="D36" i="295"/>
  <c r="D35" i="295"/>
  <c r="D34" i="295"/>
  <c r="D33" i="295"/>
  <c r="D32" i="295"/>
  <c r="D31" i="295"/>
  <c r="D30" i="295"/>
  <c r="D29" i="295"/>
  <c r="D28" i="295"/>
  <c r="D27" i="295"/>
  <c r="D26" i="295"/>
  <c r="D25" i="295"/>
  <c r="D24" i="295"/>
  <c r="D23" i="295"/>
  <c r="D22" i="295"/>
  <c r="D21" i="295"/>
  <c r="D20" i="295"/>
  <c r="D19" i="295"/>
  <c r="D18" i="295"/>
  <c r="D17" i="295"/>
  <c r="D16" i="295"/>
  <c r="D15" i="295"/>
  <c r="D14" i="295"/>
  <c r="D13" i="295"/>
  <c r="D12" i="295"/>
  <c r="D11" i="295"/>
  <c r="C40" i="300" l="1"/>
  <c r="C21" i="299"/>
  <c r="C31" i="293"/>
  <c r="C8" i="293"/>
  <c r="C40" i="293" s="1"/>
  <c r="C16" i="292"/>
  <c r="C8" i="292"/>
  <c r="D134" i="291"/>
  <c r="C134" i="291"/>
  <c r="D124" i="291"/>
  <c r="C124" i="291"/>
  <c r="D116" i="291"/>
  <c r="C116" i="291"/>
  <c r="D114" i="291"/>
  <c r="C114" i="291"/>
  <c r="D112" i="291"/>
  <c r="C112" i="291"/>
  <c r="D106" i="291"/>
  <c r="C106" i="291"/>
  <c r="D103" i="291"/>
  <c r="C103" i="291"/>
  <c r="D99" i="291"/>
  <c r="C99" i="291"/>
  <c r="D93" i="291"/>
  <c r="C93" i="291"/>
  <c r="D91" i="291"/>
  <c r="C91" i="291"/>
  <c r="D90" i="291"/>
  <c r="C90" i="291"/>
  <c r="D81" i="291"/>
  <c r="C81" i="291"/>
  <c r="D75" i="291"/>
  <c r="C75" i="291"/>
  <c r="D72" i="291"/>
  <c r="C72" i="291"/>
  <c r="D63" i="291"/>
  <c r="C63" i="291"/>
  <c r="D50" i="291"/>
  <c r="C50" i="291"/>
  <c r="D38" i="291"/>
  <c r="C38" i="291"/>
  <c r="D29" i="291"/>
  <c r="D44" i="291" s="1"/>
  <c r="C29" i="291"/>
  <c r="D21" i="291"/>
  <c r="C21" i="291"/>
  <c r="C44" i="291" s="1"/>
  <c r="D16" i="291"/>
  <c r="C16" i="291"/>
  <c r="C26" i="290"/>
  <c r="C22" i="290"/>
  <c r="C17" i="290"/>
  <c r="C167" i="289"/>
  <c r="C159" i="289"/>
  <c r="C155" i="289"/>
  <c r="C148" i="289"/>
  <c r="C144" i="289"/>
  <c r="C134" i="289"/>
  <c r="C127" i="289"/>
  <c r="G120" i="289"/>
  <c r="F120" i="289"/>
  <c r="E120" i="289"/>
  <c r="D120" i="289"/>
  <c r="C120" i="289"/>
  <c r="G110" i="289"/>
  <c r="F110" i="289"/>
  <c r="E110" i="289"/>
  <c r="D110" i="289"/>
  <c r="C110" i="289"/>
  <c r="C103" i="289"/>
  <c r="C98" i="289"/>
  <c r="C92" i="289"/>
  <c r="C82" i="289"/>
  <c r="E76" i="289"/>
  <c r="D76" i="289"/>
  <c r="C76" i="289"/>
  <c r="E64" i="289"/>
  <c r="D64" i="289"/>
  <c r="C64" i="289"/>
  <c r="E56" i="289"/>
  <c r="D56" i="289"/>
  <c r="C56" i="289"/>
  <c r="C50" i="289"/>
  <c r="C41" i="289"/>
  <c r="C32" i="289"/>
  <c r="E14" i="289"/>
  <c r="F14" i="289" s="1"/>
  <c r="G14" i="289" s="1"/>
  <c r="C211" i="288"/>
  <c r="D212" i="288" s="1"/>
  <c r="C200" i="288"/>
  <c r="D202" i="288" s="1"/>
  <c r="C194" i="288"/>
  <c r="D195" i="288" s="1"/>
  <c r="C191" i="288"/>
  <c r="D191" i="288" s="1"/>
  <c r="C182" i="288"/>
  <c r="D188" i="288" s="1"/>
  <c r="C178" i="288"/>
  <c r="D180" i="288" s="1"/>
  <c r="C176" i="288"/>
  <c r="C173" i="288"/>
  <c r="D173" i="288" s="1"/>
  <c r="C170" i="288"/>
  <c r="D172" i="288" s="1"/>
  <c r="C167" i="288"/>
  <c r="C166" i="288" s="1"/>
  <c r="C163" i="288"/>
  <c r="D163" i="288" s="1"/>
  <c r="C160" i="288"/>
  <c r="D162" i="288" s="1"/>
  <c r="C157" i="288"/>
  <c r="C153" i="288"/>
  <c r="D153" i="288" s="1"/>
  <c r="C147" i="288"/>
  <c r="C145" i="288"/>
  <c r="D145" i="288" s="1"/>
  <c r="C142" i="288"/>
  <c r="D144" i="288" s="1"/>
  <c r="C138" i="288"/>
  <c r="C133" i="288"/>
  <c r="D135" i="288" s="1"/>
  <c r="C130" i="288"/>
  <c r="D131" i="288" s="1"/>
  <c r="C127" i="288"/>
  <c r="D129" i="288" s="1"/>
  <c r="C124" i="288"/>
  <c r="D126" i="288" s="1"/>
  <c r="C113" i="288"/>
  <c r="D115" i="288" s="1"/>
  <c r="C103" i="288"/>
  <c r="D103" i="288" s="1"/>
  <c r="C96" i="288"/>
  <c r="C83" i="288"/>
  <c r="C81" i="288"/>
  <c r="D82" i="288" s="1"/>
  <c r="C79" i="288"/>
  <c r="D80" i="288" s="1"/>
  <c r="C73" i="288"/>
  <c r="C70" i="288"/>
  <c r="D70" i="288" s="1"/>
  <c r="C64" i="288"/>
  <c r="C58" i="288"/>
  <c r="D61" i="288" s="1"/>
  <c r="C48" i="288"/>
  <c r="D50" i="288" s="1"/>
  <c r="C39" i="288"/>
  <c r="D47" i="288" s="1"/>
  <c r="C36" i="288"/>
  <c r="D38" i="288" s="1"/>
  <c r="C30" i="288"/>
  <c r="D35" i="288" s="1"/>
  <c r="C27" i="288"/>
  <c r="D29" i="288" s="1"/>
  <c r="C21" i="288"/>
  <c r="D24" i="288" s="1"/>
  <c r="D20" i="288"/>
  <c r="D19" i="288"/>
  <c r="D18" i="288"/>
  <c r="D17" i="288"/>
  <c r="D16" i="288"/>
  <c r="D15" i="288"/>
  <c r="D14" i="288"/>
  <c r="D13" i="288"/>
  <c r="D12" i="288"/>
  <c r="C11" i="288"/>
  <c r="D11" i="288" s="1"/>
  <c r="D54" i="288" l="1"/>
  <c r="C62" i="291"/>
  <c r="C49" i="291" s="1"/>
  <c r="C102" i="291"/>
  <c r="C101" i="291" s="1"/>
  <c r="D51" i="288"/>
  <c r="D55" i="288"/>
  <c r="D122" i="288"/>
  <c r="D186" i="288"/>
  <c r="D52" i="288"/>
  <c r="D56" i="288"/>
  <c r="D183" i="288"/>
  <c r="D187" i="288"/>
  <c r="D185" i="288"/>
  <c r="D189" i="288"/>
  <c r="D182" i="288"/>
  <c r="D190" i="288"/>
  <c r="D53" i="288"/>
  <c r="D184" i="288"/>
  <c r="D62" i="291"/>
  <c r="D49" i="291" s="1"/>
  <c r="D102" i="291"/>
  <c r="D101" i="291" s="1"/>
  <c r="D136" i="291" s="1"/>
  <c r="C21" i="292"/>
  <c r="D164" i="288"/>
  <c r="D165" i="288"/>
  <c r="D107" i="288"/>
  <c r="D109" i="288"/>
  <c r="D110" i="288"/>
  <c r="D111" i="288"/>
  <c r="D112" i="288"/>
  <c r="C156" i="288"/>
  <c r="D108" i="288"/>
  <c r="D72" i="288"/>
  <c r="D192" i="288"/>
  <c r="D121" i="288"/>
  <c r="C10" i="288"/>
  <c r="D146" i="288"/>
  <c r="D203" i="288"/>
  <c r="D31" i="288"/>
  <c r="D62" i="288"/>
  <c r="D174" i="288"/>
  <c r="D206" i="288"/>
  <c r="D45" i="288"/>
  <c r="D63" i="288"/>
  <c r="D117" i="288"/>
  <c r="D175" i="288"/>
  <c r="D207" i="288"/>
  <c r="D104" i="288"/>
  <c r="D118" i="288"/>
  <c r="D137" i="288"/>
  <c r="D208" i="288"/>
  <c r="D194" i="288"/>
  <c r="D23" i="288"/>
  <c r="D39" i="288"/>
  <c r="D40" i="288"/>
  <c r="D41" i="288"/>
  <c r="D81" i="288"/>
  <c r="D128" i="288"/>
  <c r="D42" i="288"/>
  <c r="D154" i="288"/>
  <c r="D204" i="288"/>
  <c r="D30" i="288"/>
  <c r="D43" i="288"/>
  <c r="D155" i="288"/>
  <c r="D205" i="288"/>
  <c r="D44" i="288"/>
  <c r="D116" i="288"/>
  <c r="D32" i="288"/>
  <c r="D136" i="288"/>
  <c r="D33" i="288"/>
  <c r="D46" i="288"/>
  <c r="D34" i="288"/>
  <c r="D105" i="288"/>
  <c r="D119" i="288"/>
  <c r="D209" i="288"/>
  <c r="D71" i="288"/>
  <c r="D106" i="288"/>
  <c r="D120" i="288"/>
  <c r="C181" i="288"/>
  <c r="D193" i="288"/>
  <c r="C210" i="288"/>
  <c r="D100" i="288"/>
  <c r="D102" i="288"/>
  <c r="D101" i="288"/>
  <c r="D99" i="288"/>
  <c r="D98" i="288"/>
  <c r="D151" i="288"/>
  <c r="D152" i="288"/>
  <c r="D150" i="288"/>
  <c r="D149" i="288"/>
  <c r="D148" i="288"/>
  <c r="D78" i="288"/>
  <c r="D77" i="288"/>
  <c r="C69" i="288"/>
  <c r="D76" i="288"/>
  <c r="D96" i="288"/>
  <c r="D147" i="288"/>
  <c r="C136" i="291"/>
  <c r="D73" i="288"/>
  <c r="D97" i="288"/>
  <c r="D168" i="288"/>
  <c r="D169" i="288"/>
  <c r="D167" i="288"/>
  <c r="D74" i="288"/>
  <c r="D75" i="288"/>
  <c r="D139" i="288"/>
  <c r="D141" i="288"/>
  <c r="D140" i="288"/>
  <c r="D159" i="288"/>
  <c r="D158" i="288"/>
  <c r="C57" i="288"/>
  <c r="D68" i="288"/>
  <c r="D67" i="288"/>
  <c r="D66" i="288"/>
  <c r="D138" i="288"/>
  <c r="D157" i="288"/>
  <c r="D64" i="288"/>
  <c r="D177" i="288"/>
  <c r="D176" i="288"/>
  <c r="D26" i="288"/>
  <c r="D25" i="288"/>
  <c r="D65" i="288"/>
  <c r="D84" i="288"/>
  <c r="D90" i="288"/>
  <c r="D89" i="288"/>
  <c r="D88" i="288"/>
  <c r="D87" i="288"/>
  <c r="D86" i="288"/>
  <c r="D85" i="288"/>
  <c r="D21" i="288"/>
  <c r="D83" i="288"/>
  <c r="C123" i="288"/>
  <c r="D22" i="288"/>
  <c r="C95" i="288"/>
  <c r="D127" i="288"/>
  <c r="D198" i="288"/>
  <c r="D196" i="288"/>
  <c r="D199" i="288"/>
  <c r="D197" i="288"/>
  <c r="D130" i="288"/>
  <c r="D36" i="288"/>
  <c r="D132" i="288"/>
  <c r="D160" i="288"/>
  <c r="D178" i="288"/>
  <c r="D27" i="288"/>
  <c r="D37" i="288"/>
  <c r="D58" i="288"/>
  <c r="D142" i="288"/>
  <c r="D161" i="288"/>
  <c r="D170" i="288"/>
  <c r="D179" i="288"/>
  <c r="D28" i="288"/>
  <c r="D48" i="288"/>
  <c r="D59" i="288"/>
  <c r="D79" i="288"/>
  <c r="D113" i="288"/>
  <c r="D124" i="288"/>
  <c r="D133" i="288"/>
  <c r="D143" i="288"/>
  <c r="D171" i="288"/>
  <c r="D200" i="288"/>
  <c r="D211" i="288"/>
  <c r="D49" i="288"/>
  <c r="D60" i="288"/>
  <c r="D114" i="288"/>
  <c r="D125" i="288"/>
  <c r="D134" i="288"/>
  <c r="D201" i="288"/>
  <c r="C94" i="288" l="1"/>
  <c r="C9" i="288"/>
  <c r="C31" i="286"/>
  <c r="C8" i="286"/>
  <c r="C40" i="286" s="1"/>
  <c r="C16" i="285"/>
  <c r="C8" i="285"/>
  <c r="C21" i="285" s="1"/>
  <c r="D136" i="284"/>
  <c r="C136" i="284"/>
  <c r="E14" i="282"/>
  <c r="F14" i="282" s="1"/>
  <c r="G14" i="282" s="1"/>
  <c r="D212" i="281"/>
  <c r="D211" i="281"/>
  <c r="D209" i="281"/>
  <c r="D208" i="281"/>
  <c r="D207" i="281"/>
  <c r="D206" i="281"/>
  <c r="D205" i="281"/>
  <c r="D204" i="281"/>
  <c r="D203" i="281"/>
  <c r="D202" i="281"/>
  <c r="D201" i="281"/>
  <c r="D200" i="281"/>
  <c r="D199" i="281"/>
  <c r="D198" i="281"/>
  <c r="D197" i="281"/>
  <c r="D196" i="281"/>
  <c r="D195" i="281"/>
  <c r="D194" i="281"/>
  <c r="D193" i="281"/>
  <c r="D192" i="281"/>
  <c r="D191" i="281"/>
  <c r="D190" i="281"/>
  <c r="D189" i="281"/>
  <c r="D188" i="281"/>
  <c r="D187" i="281"/>
  <c r="D186" i="281"/>
  <c r="D185" i="281"/>
  <c r="D184" i="281"/>
  <c r="D183" i="281"/>
  <c r="D182" i="281"/>
  <c r="D180" i="281"/>
  <c r="D179" i="281"/>
  <c r="D178" i="281"/>
  <c r="D177" i="281"/>
  <c r="D176" i="281"/>
  <c r="D175" i="281"/>
  <c r="D174" i="281"/>
  <c r="D173" i="281"/>
  <c r="D172" i="281"/>
  <c r="D171" i="281"/>
  <c r="D170" i="281"/>
  <c r="D169" i="281"/>
  <c r="D168" i="281"/>
  <c r="D167" i="281"/>
  <c r="D165" i="281"/>
  <c r="D164" i="281"/>
  <c r="D163" i="281"/>
  <c r="D162" i="281"/>
  <c r="D161" i="281"/>
  <c r="D160" i="281"/>
  <c r="D159" i="281"/>
  <c r="D158" i="281"/>
  <c r="D157" i="281"/>
  <c r="D155" i="281"/>
  <c r="D154" i="281"/>
  <c r="D153" i="281"/>
  <c r="D152" i="281"/>
  <c r="D151" i="281"/>
  <c r="D150" i="281"/>
  <c r="D149" i="281"/>
  <c r="D148" i="281"/>
  <c r="D147" i="281"/>
  <c r="D146" i="281"/>
  <c r="D145" i="281"/>
  <c r="D144" i="281"/>
  <c r="D143" i="281"/>
  <c r="D142" i="281"/>
  <c r="D141" i="281"/>
  <c r="D140" i="281"/>
  <c r="D139" i="281"/>
  <c r="D138" i="281"/>
  <c r="D137" i="281"/>
  <c r="D136" i="281"/>
  <c r="D135" i="281"/>
  <c r="D134" i="281"/>
  <c r="D133" i="281"/>
  <c r="D132" i="281"/>
  <c r="D131" i="281"/>
  <c r="D130" i="281"/>
  <c r="D129" i="281"/>
  <c r="D128" i="281"/>
  <c r="D127" i="281"/>
  <c r="D126" i="281"/>
  <c r="D125" i="281"/>
  <c r="D124" i="281"/>
  <c r="D122" i="281"/>
  <c r="D121" i="281"/>
  <c r="D120" i="281"/>
  <c r="D119" i="281"/>
  <c r="D118" i="281"/>
  <c r="D117" i="281"/>
  <c r="D116" i="281"/>
  <c r="D115" i="281"/>
  <c r="D114" i="281"/>
  <c r="D113" i="281"/>
  <c r="D112" i="281"/>
  <c r="D111" i="281"/>
  <c r="D110" i="281"/>
  <c r="D109" i="281"/>
  <c r="D108" i="281"/>
  <c r="D107" i="281"/>
  <c r="D106" i="281"/>
  <c r="D105" i="281"/>
  <c r="D104" i="281"/>
  <c r="D103" i="281"/>
  <c r="D102" i="281"/>
  <c r="D101" i="281"/>
  <c r="D100" i="281"/>
  <c r="D99" i="281"/>
  <c r="D98" i="281"/>
  <c r="D97" i="281"/>
  <c r="D96" i="281"/>
  <c r="D90" i="281"/>
  <c r="D89" i="281"/>
  <c r="D88" i="281"/>
  <c r="D87" i="281"/>
  <c r="D86" i="281"/>
  <c r="D85" i="281"/>
  <c r="D84" i="281"/>
  <c r="D83" i="281"/>
  <c r="D82" i="281"/>
  <c r="D81" i="281"/>
  <c r="D80" i="281"/>
  <c r="D79" i="281"/>
  <c r="D78" i="281"/>
  <c r="D77" i="281"/>
  <c r="D76" i="281"/>
  <c r="D75" i="281"/>
  <c r="D74" i="281"/>
  <c r="D73" i="281"/>
  <c r="D72" i="281"/>
  <c r="D71" i="281"/>
  <c r="D70" i="281"/>
  <c r="D68" i="281"/>
  <c r="D67" i="281"/>
  <c r="D66" i="281"/>
  <c r="D65" i="281"/>
  <c r="D64" i="281"/>
  <c r="D63" i="281"/>
  <c r="D62" i="281"/>
  <c r="D61" i="281"/>
  <c r="D60" i="281"/>
  <c r="D59" i="281"/>
  <c r="D58" i="281"/>
  <c r="D56" i="281"/>
  <c r="D55" i="281"/>
  <c r="D54" i="281"/>
  <c r="D53" i="281"/>
  <c r="D52" i="281"/>
  <c r="D51" i="281"/>
  <c r="D50" i="281"/>
  <c r="D49" i="281"/>
  <c r="D48" i="281"/>
  <c r="D47" i="281"/>
  <c r="D46" i="281"/>
  <c r="D45" i="281"/>
  <c r="D44" i="281"/>
  <c r="D43" i="281"/>
  <c r="D42" i="281"/>
  <c r="D41" i="281"/>
  <c r="D40" i="281"/>
  <c r="D39" i="281"/>
  <c r="D38" i="281"/>
  <c r="D37" i="281"/>
  <c r="D36" i="281"/>
  <c r="D35" i="281"/>
  <c r="D34" i="281"/>
  <c r="D33" i="281"/>
  <c r="D32" i="281"/>
  <c r="D31" i="281"/>
  <c r="D30" i="281"/>
  <c r="D29" i="281"/>
  <c r="D28" i="281"/>
  <c r="D27" i="281"/>
  <c r="D26" i="281"/>
  <c r="D25" i="281"/>
  <c r="D24" i="281"/>
  <c r="D23" i="281"/>
  <c r="D22" i="281"/>
  <c r="D21" i="281"/>
  <c r="D20" i="281"/>
  <c r="D19" i="281"/>
  <c r="D18" i="281"/>
  <c r="D17" i="281"/>
  <c r="D16" i="281"/>
  <c r="D15" i="281"/>
  <c r="D14" i="281"/>
  <c r="D13" i="281"/>
  <c r="D12" i="281"/>
  <c r="D11" i="281"/>
  <c r="C31" i="279" l="1"/>
  <c r="C8" i="279"/>
  <c r="C40" i="279" s="1"/>
  <c r="C8" i="278"/>
  <c r="C21" i="278" s="1"/>
  <c r="C124" i="277"/>
  <c r="C116" i="277"/>
  <c r="C114" i="277"/>
  <c r="C112" i="277"/>
  <c r="C106" i="277"/>
  <c r="C102" i="277" s="1"/>
  <c r="C101" i="277" s="1"/>
  <c r="C103" i="277"/>
  <c r="C99" i="277"/>
  <c r="C93" i="277"/>
  <c r="C91" i="277"/>
  <c r="C90" i="277" s="1"/>
  <c r="C81" i="277"/>
  <c r="C75" i="277"/>
  <c r="C72" i="277"/>
  <c r="C63" i="277"/>
  <c r="C50" i="277"/>
  <c r="D38" i="277"/>
  <c r="D44" i="277" s="1"/>
  <c r="C38" i="277"/>
  <c r="D29" i="277"/>
  <c r="D21" i="277"/>
  <c r="C21" i="277"/>
  <c r="D16" i="277"/>
  <c r="C16" i="277"/>
  <c r="G119" i="275"/>
  <c r="D117" i="275"/>
  <c r="D110" i="275" s="1"/>
  <c r="D112" i="275"/>
  <c r="G111" i="275"/>
  <c r="G110" i="275"/>
  <c r="F110" i="275"/>
  <c r="E110" i="275"/>
  <c r="D24" i="275"/>
  <c r="G20" i="275"/>
  <c r="E14" i="275"/>
  <c r="F14" i="275" s="1"/>
  <c r="G14" i="275" s="1"/>
  <c r="C211" i="274"/>
  <c r="C210" i="274"/>
  <c r="C200" i="274"/>
  <c r="C194" i="274"/>
  <c r="C191" i="274"/>
  <c r="C182" i="274"/>
  <c r="C178" i="274"/>
  <c r="C176" i="274"/>
  <c r="C173" i="274"/>
  <c r="C170" i="274"/>
  <c r="C167" i="274"/>
  <c r="C163" i="274"/>
  <c r="C160" i="274"/>
  <c r="C157" i="274"/>
  <c r="C153" i="274"/>
  <c r="C147" i="274"/>
  <c r="C145" i="274"/>
  <c r="C142" i="274"/>
  <c r="C138" i="274"/>
  <c r="C133" i="274"/>
  <c r="C130" i="274"/>
  <c r="C127" i="274"/>
  <c r="C124" i="274"/>
  <c r="C113" i="274"/>
  <c r="C103" i="274"/>
  <c r="C96" i="274"/>
  <c r="C95" i="274"/>
  <c r="D88" i="274"/>
  <c r="D87" i="274"/>
  <c r="C83" i="274"/>
  <c r="D83" i="274" s="1"/>
  <c r="C81" i="274"/>
  <c r="D82" i="274" s="1"/>
  <c r="C79" i="274"/>
  <c r="D80" i="274" s="1"/>
  <c r="C73" i="274"/>
  <c r="D74" i="274" s="1"/>
  <c r="C70" i="274"/>
  <c r="D72" i="274" s="1"/>
  <c r="D66" i="274"/>
  <c r="C64" i="274"/>
  <c r="D64" i="274" s="1"/>
  <c r="C58" i="274"/>
  <c r="D63" i="274" s="1"/>
  <c r="C57" i="274"/>
  <c r="C48" i="274"/>
  <c r="D54" i="274" s="1"/>
  <c r="C39" i="274"/>
  <c r="D43" i="274" s="1"/>
  <c r="C36" i="274"/>
  <c r="D38" i="274" s="1"/>
  <c r="C30" i="274"/>
  <c r="D33" i="274" s="1"/>
  <c r="C27" i="274"/>
  <c r="C21" i="274"/>
  <c r="D23" i="274" s="1"/>
  <c r="D20" i="274"/>
  <c r="D19" i="274"/>
  <c r="D18" i="274"/>
  <c r="D17" i="274"/>
  <c r="D16" i="274"/>
  <c r="D15" i="274"/>
  <c r="D14" i="274"/>
  <c r="D13" i="274"/>
  <c r="D12" i="274"/>
  <c r="C11" i="274"/>
  <c r="D11" i="274" s="1"/>
  <c r="D46" i="274" l="1"/>
  <c r="C69" i="274"/>
  <c r="C166" i="274"/>
  <c r="D47" i="274"/>
  <c r="D89" i="274"/>
  <c r="C123" i="274"/>
  <c r="C94" i="274" s="1"/>
  <c r="C156" i="274"/>
  <c r="C62" i="277"/>
  <c r="C49" i="277" s="1"/>
  <c r="C136" i="277" s="1"/>
  <c r="D65" i="274"/>
  <c r="D86" i="274"/>
  <c r="D90" i="274"/>
  <c r="C44" i="277"/>
  <c r="D26" i="274"/>
  <c r="D75" i="274"/>
  <c r="D56" i="274"/>
  <c r="D34" i="274"/>
  <c r="D78" i="274"/>
  <c r="D35" i="274"/>
  <c r="C181" i="274"/>
  <c r="D24" i="274"/>
  <c r="D25" i="274"/>
  <c r="D55" i="274"/>
  <c r="C10" i="274"/>
  <c r="C9" i="274" s="1"/>
  <c r="D76" i="274"/>
  <c r="D77" i="274"/>
  <c r="D44" i="274"/>
  <c r="D67" i="274"/>
  <c r="D84" i="274"/>
  <c r="D45" i="274"/>
  <c r="D68" i="274"/>
  <c r="D85" i="274"/>
  <c r="D36" i="274"/>
  <c r="D27" i="274"/>
  <c r="D37" i="274"/>
  <c r="D58" i="274"/>
  <c r="D28" i="274"/>
  <c r="D48" i="274"/>
  <c r="D59" i="274"/>
  <c r="D79" i="274"/>
  <c r="D29" i="274"/>
  <c r="D49" i="274"/>
  <c r="D60" i="274"/>
  <c r="D70" i="274"/>
  <c r="D39" i="274"/>
  <c r="D50" i="274"/>
  <c r="D61" i="274"/>
  <c r="D71" i="274"/>
  <c r="D30" i="274"/>
  <c r="D40" i="274"/>
  <c r="D51" i="274"/>
  <c r="D62" i="274"/>
  <c r="D81" i="274"/>
  <c r="D21" i="274"/>
  <c r="D31" i="274"/>
  <c r="D41" i="274"/>
  <c r="D52" i="274"/>
  <c r="D22" i="274"/>
  <c r="D32" i="274"/>
  <c r="D42" i="274"/>
  <c r="D53" i="274"/>
  <c r="D73" i="274"/>
  <c r="C31" i="272" l="1"/>
  <c r="C8" i="272"/>
  <c r="C40" i="272" s="1"/>
  <c r="C16" i="271"/>
  <c r="C8" i="271"/>
  <c r="C21" i="271" s="1"/>
  <c r="C31" i="265" l="1"/>
  <c r="C8" i="265"/>
  <c r="C40" i="265" s="1"/>
  <c r="C16" i="264"/>
  <c r="C8" i="264"/>
  <c r="C120" i="263"/>
  <c r="D118" i="263"/>
  <c r="C118" i="263"/>
  <c r="D109" i="263"/>
  <c r="D103" i="263" s="1"/>
  <c r="C109" i="263"/>
  <c r="C104" i="263"/>
  <c r="D76" i="263"/>
  <c r="D58" i="263" s="1"/>
  <c r="D85" i="263" s="1"/>
  <c r="C76" i="263"/>
  <c r="D72" i="263"/>
  <c r="C72" i="263"/>
  <c r="D69" i="263"/>
  <c r="C69" i="263"/>
  <c r="D64" i="263"/>
  <c r="C64" i="263"/>
  <c r="C60" i="263"/>
  <c r="C59" i="263" s="1"/>
  <c r="C58" i="263" s="1"/>
  <c r="C85" i="263" s="1"/>
  <c r="D59" i="263"/>
  <c r="D21" i="263"/>
  <c r="C21" i="263"/>
  <c r="D9" i="263"/>
  <c r="C9" i="263"/>
  <c r="C18" i="262"/>
  <c r="C9" i="262"/>
  <c r="C405" i="261"/>
  <c r="D359" i="261"/>
  <c r="G331" i="261"/>
  <c r="F331" i="261"/>
  <c r="E331" i="261"/>
  <c r="D331" i="261"/>
  <c r="C331" i="261"/>
  <c r="G316" i="261"/>
  <c r="F316" i="261"/>
  <c r="E316" i="261"/>
  <c r="D316" i="261"/>
  <c r="C316" i="261"/>
  <c r="G261" i="261"/>
  <c r="F261" i="261"/>
  <c r="E261" i="261"/>
  <c r="D261" i="261"/>
  <c r="C261" i="261"/>
  <c r="D260" i="261"/>
  <c r="D257" i="261"/>
  <c r="D256" i="261" s="1"/>
  <c r="G256" i="261"/>
  <c r="F256" i="261"/>
  <c r="E256" i="261"/>
  <c r="C256" i="261"/>
  <c r="C228" i="261"/>
  <c r="C225" i="261" s="1"/>
  <c r="E219" i="261"/>
  <c r="D219" i="261"/>
  <c r="D218" i="261" s="1"/>
  <c r="C219" i="261"/>
  <c r="C218" i="261" s="1"/>
  <c r="E218" i="261"/>
  <c r="E212" i="261"/>
  <c r="D212" i="261"/>
  <c r="C212" i="261"/>
  <c r="E208" i="261"/>
  <c r="D208" i="261"/>
  <c r="C208" i="261"/>
  <c r="E205" i="261"/>
  <c r="D205" i="261"/>
  <c r="C205" i="261"/>
  <c r="E201" i="261"/>
  <c r="E200" i="261" s="1"/>
  <c r="D201" i="261"/>
  <c r="D200" i="261" s="1"/>
  <c r="C200" i="261"/>
  <c r="E195" i="261"/>
  <c r="D195" i="261"/>
  <c r="C195" i="261"/>
  <c r="G95" i="261"/>
  <c r="C95" i="261"/>
  <c r="E91" i="261"/>
  <c r="D43" i="261"/>
  <c r="D34" i="261"/>
  <c r="G33" i="261"/>
  <c r="F33" i="261"/>
  <c r="E33" i="261"/>
  <c r="C33" i="261"/>
  <c r="G25" i="261"/>
  <c r="F25" i="261"/>
  <c r="E25" i="261"/>
  <c r="D25" i="261"/>
  <c r="C25" i="261"/>
  <c r="G15" i="261"/>
  <c r="F15" i="261"/>
  <c r="E15" i="261"/>
  <c r="D15" i="261"/>
  <c r="C15" i="261"/>
  <c r="E14" i="261"/>
  <c r="F14" i="261" s="1"/>
  <c r="G14" i="261" s="1"/>
  <c r="D324" i="260"/>
  <c r="D323" i="260"/>
  <c r="D321" i="260"/>
  <c r="D320" i="260"/>
  <c r="D319" i="260"/>
  <c r="D318" i="260"/>
  <c r="D317" i="260"/>
  <c r="D316" i="260"/>
  <c r="D315" i="260"/>
  <c r="D314" i="260"/>
  <c r="D313" i="260"/>
  <c r="D312" i="260"/>
  <c r="D311" i="260"/>
  <c r="D310" i="260"/>
  <c r="D309" i="260"/>
  <c r="D308" i="260"/>
  <c r="D307" i="260"/>
  <c r="D306" i="260"/>
  <c r="D305" i="260"/>
  <c r="D304" i="260"/>
  <c r="D303" i="260"/>
  <c r="C301" i="260"/>
  <c r="C299" i="260"/>
  <c r="C290" i="260"/>
  <c r="D283" i="260"/>
  <c r="D282" i="260"/>
  <c r="D281" i="260"/>
  <c r="D280" i="260"/>
  <c r="D279" i="260"/>
  <c r="D278" i="260"/>
  <c r="D277" i="260"/>
  <c r="D276" i="260"/>
  <c r="D275" i="260"/>
  <c r="D274" i="260"/>
  <c r="D273" i="260"/>
  <c r="D272" i="260"/>
  <c r="D271" i="260"/>
  <c r="D270" i="260"/>
  <c r="D268" i="260"/>
  <c r="D267" i="260"/>
  <c r="D266" i="260"/>
  <c r="D265" i="260"/>
  <c r="D264" i="260"/>
  <c r="D263" i="260"/>
  <c r="D262" i="260"/>
  <c r="D261" i="260"/>
  <c r="D260" i="260"/>
  <c r="D258" i="260"/>
  <c r="D257" i="260"/>
  <c r="D256" i="260"/>
  <c r="D255" i="260"/>
  <c r="D254" i="260"/>
  <c r="D253" i="260"/>
  <c r="D252" i="260"/>
  <c r="D251" i="260"/>
  <c r="D250" i="260"/>
  <c r="D249" i="260"/>
  <c r="D248" i="260"/>
  <c r="D247" i="260"/>
  <c r="D246" i="260"/>
  <c r="D245" i="260"/>
  <c r="D244" i="260"/>
  <c r="D243" i="260"/>
  <c r="D242" i="260"/>
  <c r="D241" i="260"/>
  <c r="D240" i="260"/>
  <c r="D239" i="260"/>
  <c r="D238" i="260"/>
  <c r="D237" i="260"/>
  <c r="D236" i="260"/>
  <c r="D235" i="260"/>
  <c r="D234" i="260"/>
  <c r="D233" i="260"/>
  <c r="D232" i="260"/>
  <c r="D231" i="260"/>
  <c r="D230" i="260"/>
  <c r="D229" i="260"/>
  <c r="D228" i="260"/>
  <c r="D227" i="260"/>
  <c r="C220" i="260"/>
  <c r="C213" i="260"/>
  <c r="C209" i="260"/>
  <c r="C204" i="260"/>
  <c r="C196" i="260"/>
  <c r="C190" i="260"/>
  <c r="C183" i="260"/>
  <c r="C181" i="260"/>
  <c r="C174" i="260"/>
  <c r="C167" i="260"/>
  <c r="C163" i="260"/>
  <c r="C161" i="260"/>
  <c r="C159" i="260"/>
  <c r="C154" i="260"/>
  <c r="C151" i="260"/>
  <c r="C145" i="260"/>
  <c r="C134" i="260"/>
  <c r="C130" i="260"/>
  <c r="C125" i="260"/>
  <c r="C122" i="260"/>
  <c r="C120" i="260"/>
  <c r="D113" i="260"/>
  <c r="D112" i="260"/>
  <c r="D111" i="260"/>
  <c r="D110" i="260"/>
  <c r="D109" i="260"/>
  <c r="D108" i="260"/>
  <c r="D107" i="260"/>
  <c r="D106" i="260"/>
  <c r="D105" i="260"/>
  <c r="D104" i="260"/>
  <c r="D103" i="260"/>
  <c r="D102" i="260"/>
  <c r="D101" i="260"/>
  <c r="D100" i="260"/>
  <c r="D99" i="260"/>
  <c r="D98" i="260"/>
  <c r="D97" i="260"/>
  <c r="D96" i="260"/>
  <c r="D95" i="260"/>
  <c r="D94" i="260"/>
  <c r="D93" i="260"/>
  <c r="C87" i="260"/>
  <c r="C86" i="260" s="1"/>
  <c r="D86" i="260" s="1"/>
  <c r="C80" i="260"/>
  <c r="D84" i="260" s="1"/>
  <c r="C51" i="260"/>
  <c r="C48" i="260" s="1"/>
  <c r="C39" i="260"/>
  <c r="D39" i="260" s="1"/>
  <c r="C36" i="260"/>
  <c r="D36" i="260" s="1"/>
  <c r="C30" i="260"/>
  <c r="D34" i="260" s="1"/>
  <c r="D29" i="260"/>
  <c r="C27" i="260"/>
  <c r="D27" i="260" s="1"/>
  <c r="C21" i="260"/>
  <c r="D26" i="260" s="1"/>
  <c r="D20" i="260"/>
  <c r="D19" i="260"/>
  <c r="D18" i="260"/>
  <c r="D17" i="260"/>
  <c r="D16" i="260"/>
  <c r="D15" i="260"/>
  <c r="D14" i="260"/>
  <c r="D13" i="260"/>
  <c r="D12" i="260"/>
  <c r="C11" i="260"/>
  <c r="D11" i="260" s="1"/>
  <c r="D24" i="260" l="1"/>
  <c r="D85" i="260"/>
  <c r="D255" i="261"/>
  <c r="G255" i="261"/>
  <c r="D28" i="260"/>
  <c r="D104" i="263"/>
  <c r="C255" i="261"/>
  <c r="C103" i="263"/>
  <c r="C90" i="263" s="1"/>
  <c r="C21" i="264"/>
  <c r="D45" i="263"/>
  <c r="C45" i="263"/>
  <c r="C194" i="261"/>
  <c r="D33" i="261"/>
  <c r="E255" i="261"/>
  <c r="D194" i="261"/>
  <c r="F255" i="261"/>
  <c r="E194" i="261"/>
  <c r="D37" i="260"/>
  <c r="D38" i="260"/>
  <c r="C173" i="260"/>
  <c r="D213" i="260" s="1"/>
  <c r="D87" i="260"/>
  <c r="D48" i="260"/>
  <c r="D49" i="260"/>
  <c r="D50" i="260"/>
  <c r="D190" i="260"/>
  <c r="D90" i="263"/>
  <c r="D186" i="263"/>
  <c r="D21" i="260"/>
  <c r="D41" i="260"/>
  <c r="C285" i="260"/>
  <c r="D299" i="260" s="1"/>
  <c r="D22" i="260"/>
  <c r="D32" i="260"/>
  <c r="D42" i="260"/>
  <c r="C79" i="260"/>
  <c r="C119" i="260"/>
  <c r="D120" i="260" s="1"/>
  <c r="D30" i="260"/>
  <c r="D40" i="260"/>
  <c r="D31" i="260"/>
  <c r="D51" i="260"/>
  <c r="D23" i="260"/>
  <c r="D33" i="260"/>
  <c r="D43" i="260"/>
  <c r="C144" i="260"/>
  <c r="D154" i="260" s="1"/>
  <c r="D44" i="260"/>
  <c r="D25" i="260"/>
  <c r="D35" i="260"/>
  <c r="D45" i="260"/>
  <c r="D80" i="260"/>
  <c r="D46" i="260"/>
  <c r="D81" i="260"/>
  <c r="D47" i="260"/>
  <c r="D82" i="260"/>
  <c r="C10" i="260"/>
  <c r="D83" i="260"/>
  <c r="C186" i="263" l="1"/>
  <c r="D173" i="260"/>
  <c r="D181" i="260"/>
  <c r="D196" i="260"/>
  <c r="D134" i="260"/>
  <c r="D125" i="260"/>
  <c r="D122" i="260"/>
  <c r="D130" i="260"/>
  <c r="D183" i="260"/>
  <c r="D209" i="260"/>
  <c r="D174" i="260"/>
  <c r="D220" i="260"/>
  <c r="D204" i="260"/>
  <c r="C9" i="260"/>
  <c r="D10" i="260" s="1"/>
  <c r="D291" i="260"/>
  <c r="D290" i="260"/>
  <c r="D300" i="260"/>
  <c r="D289" i="260"/>
  <c r="D288" i="260"/>
  <c r="D298" i="260"/>
  <c r="D287" i="260"/>
  <c r="D297" i="260"/>
  <c r="D286" i="260"/>
  <c r="D295" i="260"/>
  <c r="D296" i="260"/>
  <c r="D285" i="260"/>
  <c r="D294" i="260"/>
  <c r="C284" i="260"/>
  <c r="D302" i="260"/>
  <c r="D292" i="260"/>
  <c r="D293" i="260"/>
  <c r="D145" i="260"/>
  <c r="D153" i="260"/>
  <c r="D167" i="260"/>
  <c r="D151" i="260"/>
  <c r="D166" i="260"/>
  <c r="D144" i="260"/>
  <c r="D161" i="260"/>
  <c r="D163" i="260"/>
  <c r="D119" i="260"/>
  <c r="C118" i="260"/>
  <c r="D143" i="260"/>
  <c r="D159" i="260"/>
  <c r="D301" i="260"/>
  <c r="C117" i="260" l="1"/>
  <c r="D79" i="260"/>
  <c r="D9" i="260" s="1"/>
  <c r="C31" i="258" l="1"/>
  <c r="C8" i="258"/>
  <c r="C40" i="258" s="1"/>
  <c r="C16" i="257"/>
  <c r="C8" i="257"/>
  <c r="C21" i="257" s="1"/>
  <c r="D63" i="256"/>
  <c r="C63" i="256"/>
  <c r="C62" i="256" s="1"/>
  <c r="C49" i="256" s="1"/>
  <c r="C136" i="256" s="1"/>
  <c r="D62" i="256"/>
  <c r="D49" i="256" s="1"/>
  <c r="D136" i="256" s="1"/>
  <c r="D38" i="256"/>
  <c r="C38" i="256"/>
  <c r="D29" i="256"/>
  <c r="C29" i="256"/>
  <c r="D21" i="256"/>
  <c r="C21" i="256"/>
  <c r="D16" i="256"/>
  <c r="C16" i="256"/>
  <c r="D212" i="255"/>
  <c r="C211" i="255"/>
  <c r="D211" i="255" s="1"/>
  <c r="C210" i="255"/>
  <c r="D209" i="255"/>
  <c r="D206" i="255"/>
  <c r="D205" i="255"/>
  <c r="D202" i="255"/>
  <c r="D201" i="255"/>
  <c r="C200" i="255"/>
  <c r="D208" i="255" s="1"/>
  <c r="C194" i="255"/>
  <c r="D194" i="255" s="1"/>
  <c r="C191" i="255"/>
  <c r="D193" i="255" s="1"/>
  <c r="C182" i="255"/>
  <c r="D184" i="255" s="1"/>
  <c r="C178" i="255"/>
  <c r="D179" i="255" s="1"/>
  <c r="C176" i="255"/>
  <c r="D177" i="255" s="1"/>
  <c r="C173" i="255"/>
  <c r="D172" i="255"/>
  <c r="D171" i="255"/>
  <c r="C170" i="255"/>
  <c r="D170" i="255" s="1"/>
  <c r="C167" i="255"/>
  <c r="D169" i="255" s="1"/>
  <c r="D165" i="255"/>
  <c r="D164" i="255"/>
  <c r="C163" i="255"/>
  <c r="D163" i="255" s="1"/>
  <c r="C160" i="255"/>
  <c r="D161" i="255" s="1"/>
  <c r="C157" i="255"/>
  <c r="C156" i="255" s="1"/>
  <c r="D155" i="255"/>
  <c r="D154" i="255"/>
  <c r="D153" i="255"/>
  <c r="C153" i="255"/>
  <c r="C147" i="255"/>
  <c r="C145" i="255"/>
  <c r="D145" i="255" s="1"/>
  <c r="C142" i="255"/>
  <c r="D142" i="255" s="1"/>
  <c r="C138" i="255"/>
  <c r="D135" i="255"/>
  <c r="D134" i="255"/>
  <c r="C133" i="255"/>
  <c r="D137" i="255" s="1"/>
  <c r="C130" i="255"/>
  <c r="D132" i="255" s="1"/>
  <c r="C127" i="255"/>
  <c r="C124" i="255"/>
  <c r="D126" i="255" s="1"/>
  <c r="D119" i="255"/>
  <c r="D115" i="255"/>
  <c r="C113" i="255"/>
  <c r="D122" i="255" s="1"/>
  <c r="D107" i="255"/>
  <c r="D105" i="255"/>
  <c r="D104" i="255"/>
  <c r="D103" i="255"/>
  <c r="C103" i="255"/>
  <c r="D106" i="255" s="1"/>
  <c r="C96" i="255"/>
  <c r="C95" i="255"/>
  <c r="C83" i="255"/>
  <c r="D90" i="255" s="1"/>
  <c r="C81" i="255"/>
  <c r="D81" i="255" s="1"/>
  <c r="D80" i="255"/>
  <c r="D79" i="255"/>
  <c r="C79" i="255"/>
  <c r="C73" i="255"/>
  <c r="C70" i="255"/>
  <c r="C64" i="255"/>
  <c r="D61" i="255"/>
  <c r="D60" i="255"/>
  <c r="C58" i="255"/>
  <c r="D58" i="255" s="1"/>
  <c r="C48" i="255"/>
  <c r="D54" i="255" s="1"/>
  <c r="C39" i="255"/>
  <c r="D43" i="255" s="1"/>
  <c r="C36" i="255"/>
  <c r="D37" i="255" s="1"/>
  <c r="C30" i="255"/>
  <c r="C27" i="255"/>
  <c r="D27" i="255" s="1"/>
  <c r="D23" i="255"/>
  <c r="C21" i="255"/>
  <c r="D22" i="255" s="1"/>
  <c r="D20" i="255"/>
  <c r="D19" i="255"/>
  <c r="D18" i="255"/>
  <c r="D17" i="255"/>
  <c r="D16" i="255"/>
  <c r="D15" i="255"/>
  <c r="D14" i="255"/>
  <c r="D13" i="255"/>
  <c r="D12" i="255"/>
  <c r="D11" i="255"/>
  <c r="C11" i="255"/>
  <c r="C144" i="253"/>
  <c r="C120" i="253"/>
  <c r="C110" i="253"/>
  <c r="C103" i="253"/>
  <c r="C98" i="253"/>
  <c r="C82" i="253"/>
  <c r="E76" i="253"/>
  <c r="D76" i="253"/>
  <c r="C76" i="253"/>
  <c r="E64" i="253"/>
  <c r="D64" i="253"/>
  <c r="C64" i="253"/>
  <c r="E56" i="253"/>
  <c r="D56" i="253"/>
  <c r="C56" i="253"/>
  <c r="E14" i="253"/>
  <c r="F14" i="253" s="1"/>
  <c r="G14" i="253" s="1"/>
  <c r="D51" i="255" l="1"/>
  <c r="D55" i="255"/>
  <c r="D52" i="255"/>
  <c r="D56" i="255"/>
  <c r="C69" i="255"/>
  <c r="D146" i="255"/>
  <c r="D44" i="256"/>
  <c r="D48" i="255"/>
  <c r="D116" i="255"/>
  <c r="D120" i="255"/>
  <c r="D124" i="255"/>
  <c r="D180" i="255"/>
  <c r="D28" i="255"/>
  <c r="D38" i="255"/>
  <c r="D49" i="255"/>
  <c r="D53" i="255"/>
  <c r="D62" i="255"/>
  <c r="D113" i="255"/>
  <c r="D117" i="255"/>
  <c r="D121" i="255"/>
  <c r="D125" i="255"/>
  <c r="D136" i="255"/>
  <c r="D143" i="255"/>
  <c r="D162" i="255"/>
  <c r="C166" i="255"/>
  <c r="D203" i="255"/>
  <c r="D207" i="255"/>
  <c r="D29" i="255"/>
  <c r="D50" i="255"/>
  <c r="D59" i="255"/>
  <c r="D63" i="255"/>
  <c r="D82" i="255"/>
  <c r="D114" i="255"/>
  <c r="D118" i="255"/>
  <c r="D133" i="255"/>
  <c r="D144" i="255"/>
  <c r="D200" i="255"/>
  <c r="D204" i="255"/>
  <c r="C44" i="256"/>
  <c r="D70" i="255"/>
  <c r="D182" i="255"/>
  <c r="D40" i="255"/>
  <c r="D71" i="255"/>
  <c r="D89" i="255"/>
  <c r="D183" i="255"/>
  <c r="D42" i="255"/>
  <c r="D78" i="255"/>
  <c r="D77" i="255"/>
  <c r="D76" i="255"/>
  <c r="D75" i="255"/>
  <c r="D159" i="255"/>
  <c r="D158" i="255"/>
  <c r="D157" i="255"/>
  <c r="D35" i="255"/>
  <c r="D34" i="255"/>
  <c r="D73" i="255"/>
  <c r="C123" i="255"/>
  <c r="D129" i="255"/>
  <c r="D173" i="255"/>
  <c r="D191" i="255"/>
  <c r="D30" i="255"/>
  <c r="D74" i="255"/>
  <c r="D102" i="255"/>
  <c r="D101" i="255"/>
  <c r="D100" i="255"/>
  <c r="D99" i="255"/>
  <c r="D98" i="255"/>
  <c r="D97" i="255"/>
  <c r="D127" i="255"/>
  <c r="D174" i="255"/>
  <c r="D192" i="255"/>
  <c r="D31" i="255"/>
  <c r="D96" i="255"/>
  <c r="D128" i="255"/>
  <c r="D175" i="255"/>
  <c r="D32" i="255"/>
  <c r="D112" i="255"/>
  <c r="D111" i="255"/>
  <c r="D110" i="255"/>
  <c r="D109" i="255"/>
  <c r="D108" i="255"/>
  <c r="D199" i="255"/>
  <c r="D198" i="255"/>
  <c r="D197" i="255"/>
  <c r="D196" i="255"/>
  <c r="D195" i="255"/>
  <c r="D72" i="255"/>
  <c r="D47" i="255"/>
  <c r="D46" i="255"/>
  <c r="D45" i="255"/>
  <c r="D44" i="255"/>
  <c r="D88" i="255"/>
  <c r="D87" i="255"/>
  <c r="D86" i="255"/>
  <c r="D85" i="255"/>
  <c r="D84" i="255"/>
  <c r="D83" i="255"/>
  <c r="D190" i="255"/>
  <c r="D189" i="255"/>
  <c r="D188" i="255"/>
  <c r="D187" i="255"/>
  <c r="D186" i="255"/>
  <c r="D185" i="255"/>
  <c r="D39" i="255"/>
  <c r="D41" i="255"/>
  <c r="D141" i="255"/>
  <c r="D140" i="255"/>
  <c r="D139" i="255"/>
  <c r="D138" i="255"/>
  <c r="D33" i="255"/>
  <c r="C10" i="255"/>
  <c r="D26" i="255"/>
  <c r="D25" i="255"/>
  <c r="D24" i="255"/>
  <c r="D68" i="255"/>
  <c r="D67" i="255"/>
  <c r="C57" i="255"/>
  <c r="D66" i="255"/>
  <c r="D65" i="255"/>
  <c r="D152" i="255"/>
  <c r="D151" i="255"/>
  <c r="D150" i="255"/>
  <c r="D149" i="255"/>
  <c r="D148" i="255"/>
  <c r="D147" i="255"/>
  <c r="D21" i="255"/>
  <c r="D64" i="255"/>
  <c r="C181" i="255"/>
  <c r="D167" i="255"/>
  <c r="D176" i="255"/>
  <c r="D130" i="255"/>
  <c r="D168" i="255"/>
  <c r="D131" i="255"/>
  <c r="D36" i="255"/>
  <c r="D160" i="255"/>
  <c r="D178" i="255"/>
  <c r="C94" i="255" l="1"/>
  <c r="C9" i="255"/>
  <c r="C31" i="251" l="1"/>
  <c r="C8" i="251"/>
  <c r="C40" i="251" s="1"/>
  <c r="C16" i="250"/>
  <c r="C8" i="250"/>
  <c r="C134" i="249"/>
  <c r="C124" i="249"/>
  <c r="C102" i="249"/>
  <c r="D63" i="249"/>
  <c r="D62" i="249" s="1"/>
  <c r="D49" i="249" s="1"/>
  <c r="D136" i="249" s="1"/>
  <c r="C63" i="249"/>
  <c r="C62" i="249"/>
  <c r="C49" i="249" s="1"/>
  <c r="C136" i="249" s="1"/>
  <c r="D44" i="249"/>
  <c r="D29" i="249"/>
  <c r="C29" i="249"/>
  <c r="C44" i="249" s="1"/>
  <c r="D16" i="249"/>
  <c r="C16" i="249"/>
  <c r="E14" i="247"/>
  <c r="F14" i="247" s="1"/>
  <c r="G14" i="247" s="1"/>
  <c r="D212" i="246"/>
  <c r="D211" i="246"/>
  <c r="D209" i="246"/>
  <c r="D208" i="246"/>
  <c r="D207" i="246"/>
  <c r="D206" i="246"/>
  <c r="D205" i="246"/>
  <c r="D204" i="246"/>
  <c r="D203" i="246"/>
  <c r="D202" i="246"/>
  <c r="D201" i="246"/>
  <c r="D200" i="246"/>
  <c r="D199" i="246"/>
  <c r="D198" i="246"/>
  <c r="D197" i="246"/>
  <c r="D196" i="246"/>
  <c r="D195" i="246"/>
  <c r="D194" i="246"/>
  <c r="D193" i="246"/>
  <c r="D192" i="246"/>
  <c r="D191" i="246"/>
  <c r="C182" i="246"/>
  <c r="D189" i="246" s="1"/>
  <c r="D180" i="246"/>
  <c r="D179" i="246"/>
  <c r="D178" i="246"/>
  <c r="D177" i="246"/>
  <c r="D176" i="246"/>
  <c r="D175" i="246"/>
  <c r="D174" i="246"/>
  <c r="D173" i="246"/>
  <c r="D172" i="246"/>
  <c r="D171" i="246"/>
  <c r="D170" i="246"/>
  <c r="D169" i="246"/>
  <c r="D168" i="246"/>
  <c r="D167" i="246"/>
  <c r="D165" i="246"/>
  <c r="D164" i="246"/>
  <c r="D163" i="246"/>
  <c r="D162" i="246"/>
  <c r="D161" i="246"/>
  <c r="D160" i="246"/>
  <c r="D159" i="246"/>
  <c r="D158" i="246"/>
  <c r="D157" i="246"/>
  <c r="D155" i="246"/>
  <c r="D154" i="246"/>
  <c r="D153" i="246"/>
  <c r="D152" i="246"/>
  <c r="D151" i="246"/>
  <c r="D150" i="246"/>
  <c r="D149" i="246"/>
  <c r="D148" i="246"/>
  <c r="D147" i="246"/>
  <c r="D146" i="246"/>
  <c r="D145" i="246"/>
  <c r="D144" i="246"/>
  <c r="D143" i="246"/>
  <c r="D142" i="246"/>
  <c r="D141" i="246"/>
  <c r="D140" i="246"/>
  <c r="D139" i="246"/>
  <c r="D138" i="246"/>
  <c r="C133" i="246"/>
  <c r="D133" i="246" s="1"/>
  <c r="D132" i="246"/>
  <c r="D131" i="246"/>
  <c r="D130" i="246"/>
  <c r="D129" i="246"/>
  <c r="D128" i="246"/>
  <c r="D127" i="246"/>
  <c r="D126" i="246"/>
  <c r="D125" i="246"/>
  <c r="D124" i="246"/>
  <c r="C113" i="246"/>
  <c r="D115" i="246" s="1"/>
  <c r="D109" i="246"/>
  <c r="D105" i="246"/>
  <c r="C103" i="246"/>
  <c r="D112" i="246" s="1"/>
  <c r="D101" i="246"/>
  <c r="D100" i="246"/>
  <c r="D98" i="246"/>
  <c r="D97" i="246"/>
  <c r="D96" i="246"/>
  <c r="C96" i="246"/>
  <c r="D102" i="246" s="1"/>
  <c r="C83" i="246"/>
  <c r="C69" i="246" s="1"/>
  <c r="D82" i="246"/>
  <c r="D81" i="246"/>
  <c r="D80" i="246"/>
  <c r="D79" i="246"/>
  <c r="D78" i="246"/>
  <c r="D77" i="246"/>
  <c r="D76" i="246"/>
  <c r="D75" i="246"/>
  <c r="D74" i="246"/>
  <c r="D73" i="246"/>
  <c r="D72" i="246"/>
  <c r="D71" i="246"/>
  <c r="D70" i="246"/>
  <c r="C64" i="246"/>
  <c r="D68" i="246" s="1"/>
  <c r="D63" i="246"/>
  <c r="D62" i="246"/>
  <c r="D61" i="246"/>
  <c r="D60" i="246"/>
  <c r="D59" i="246"/>
  <c r="D58" i="246"/>
  <c r="D56" i="246"/>
  <c r="D55" i="246"/>
  <c r="D54" i="246"/>
  <c r="D53" i="246"/>
  <c r="D52" i="246"/>
  <c r="D51" i="246"/>
  <c r="D50" i="246"/>
  <c r="D49" i="246"/>
  <c r="D48" i="246"/>
  <c r="D47" i="246"/>
  <c r="D46" i="246"/>
  <c r="D45" i="246"/>
  <c r="D44" i="246"/>
  <c r="D43" i="246"/>
  <c r="D42" i="246"/>
  <c r="D41" i="246"/>
  <c r="D40" i="246"/>
  <c r="D39" i="246"/>
  <c r="D38" i="246"/>
  <c r="D37" i="246"/>
  <c r="C36" i="246"/>
  <c r="C10" i="246" s="1"/>
  <c r="D35" i="246"/>
  <c r="D34" i="246"/>
  <c r="D33" i="246"/>
  <c r="D32" i="246"/>
  <c r="D31" i="246"/>
  <c r="D30" i="246"/>
  <c r="D29" i="246"/>
  <c r="D28" i="246"/>
  <c r="D27" i="246"/>
  <c r="D26" i="246"/>
  <c r="D25" i="246"/>
  <c r="D24" i="246"/>
  <c r="D23" i="246"/>
  <c r="D22" i="246"/>
  <c r="D21" i="246"/>
  <c r="D20" i="246"/>
  <c r="D19" i="246"/>
  <c r="D18" i="246"/>
  <c r="D17" i="246"/>
  <c r="D16" i="246"/>
  <c r="D15" i="246"/>
  <c r="D14" i="246"/>
  <c r="D13" i="246"/>
  <c r="D12" i="246"/>
  <c r="D11" i="246"/>
  <c r="C95" i="246" l="1"/>
  <c r="D106" i="246"/>
  <c r="D110" i="246"/>
  <c r="D116" i="246"/>
  <c r="D120" i="246"/>
  <c r="D190" i="246"/>
  <c r="C21" i="250"/>
  <c r="D99" i="246"/>
  <c r="D103" i="246"/>
  <c r="D107" i="246"/>
  <c r="D111" i="246"/>
  <c r="D117" i="246"/>
  <c r="D121" i="246"/>
  <c r="D119" i="246"/>
  <c r="D36" i="246"/>
  <c r="D104" i="246"/>
  <c r="D108" i="246"/>
  <c r="D118" i="246"/>
  <c r="D122" i="246"/>
  <c r="C181" i="246"/>
  <c r="D85" i="246"/>
  <c r="D87" i="246"/>
  <c r="D65" i="246"/>
  <c r="D84" i="246"/>
  <c r="D86" i="246"/>
  <c r="D182" i="246"/>
  <c r="C123" i="246"/>
  <c r="D134" i="246"/>
  <c r="D183" i="246"/>
  <c r="D88" i="246"/>
  <c r="D135" i="246"/>
  <c r="D184" i="246"/>
  <c r="D66" i="246"/>
  <c r="D89" i="246"/>
  <c r="D113" i="246"/>
  <c r="D136" i="246"/>
  <c r="D185" i="246"/>
  <c r="D67" i="246"/>
  <c r="D114" i="246"/>
  <c r="D137" i="246"/>
  <c r="D186" i="246"/>
  <c r="D64" i="246"/>
  <c r="D90" i="246"/>
  <c r="C57" i="246"/>
  <c r="C9" i="246" s="1"/>
  <c r="D187" i="246"/>
  <c r="D83" i="246"/>
  <c r="D188" i="246"/>
  <c r="C94" i="246" l="1"/>
  <c r="C31" i="244"/>
  <c r="C8" i="244"/>
  <c r="C40" i="244" s="1"/>
  <c r="C16" i="243"/>
  <c r="C8" i="243"/>
  <c r="C21" i="243" s="1"/>
  <c r="D136" i="242"/>
  <c r="C134" i="242"/>
  <c r="C124" i="242"/>
  <c r="C116" i="242"/>
  <c r="C99" i="242"/>
  <c r="C93" i="242"/>
  <c r="C75" i="242"/>
  <c r="C72" i="242"/>
  <c r="C29" i="242"/>
  <c r="C44" i="242" s="1"/>
  <c r="C16" i="242"/>
  <c r="E64" i="240"/>
  <c r="E14" i="240"/>
  <c r="F14" i="240" s="1"/>
  <c r="G14" i="240" s="1"/>
  <c r="D212" i="239"/>
  <c r="D211" i="239"/>
  <c r="D209" i="239"/>
  <c r="D208" i="239"/>
  <c r="D207" i="239"/>
  <c r="D206" i="239"/>
  <c r="D205" i="239"/>
  <c r="D204" i="239"/>
  <c r="D203" i="239"/>
  <c r="D202" i="239"/>
  <c r="D201" i="239"/>
  <c r="D200" i="239"/>
  <c r="D199" i="239"/>
  <c r="D198" i="239"/>
  <c r="D197" i="239"/>
  <c r="D196" i="239"/>
  <c r="D195" i="239"/>
  <c r="D194" i="239"/>
  <c r="D193" i="239"/>
  <c r="D192" i="239"/>
  <c r="D191" i="239"/>
  <c r="D190" i="239"/>
  <c r="D189" i="239"/>
  <c r="D188" i="239"/>
  <c r="D187" i="239"/>
  <c r="D186" i="239"/>
  <c r="D185" i="239"/>
  <c r="D184" i="239"/>
  <c r="D183" i="239"/>
  <c r="D182" i="239"/>
  <c r="D180" i="239"/>
  <c r="D179" i="239"/>
  <c r="D178" i="239"/>
  <c r="D177" i="239"/>
  <c r="D176" i="239"/>
  <c r="D175" i="239"/>
  <c r="D174" i="239"/>
  <c r="D173" i="239"/>
  <c r="D172" i="239"/>
  <c r="D171" i="239"/>
  <c r="D170" i="239"/>
  <c r="D169" i="239"/>
  <c r="D168" i="239"/>
  <c r="D167" i="239"/>
  <c r="D165" i="239"/>
  <c r="D164" i="239"/>
  <c r="D163" i="239"/>
  <c r="D162" i="239"/>
  <c r="D161" i="239"/>
  <c r="D160" i="239"/>
  <c r="D159" i="239"/>
  <c r="D158" i="239"/>
  <c r="D157" i="239"/>
  <c r="D155" i="239"/>
  <c r="D154" i="239"/>
  <c r="D153" i="239"/>
  <c r="D152" i="239"/>
  <c r="D151" i="239"/>
  <c r="D150" i="239"/>
  <c r="D149" i="239"/>
  <c r="D148" i="239"/>
  <c r="D147" i="239"/>
  <c r="D146" i="239"/>
  <c r="D145" i="239"/>
  <c r="D144" i="239"/>
  <c r="D143" i="239"/>
  <c r="D142" i="239"/>
  <c r="D141" i="239"/>
  <c r="D140" i="239"/>
  <c r="D139" i="239"/>
  <c r="D138" i="239"/>
  <c r="D137" i="239"/>
  <c r="D136" i="239"/>
  <c r="D135" i="239"/>
  <c r="D134" i="239"/>
  <c r="D133" i="239"/>
  <c r="D132" i="239"/>
  <c r="D131" i="239"/>
  <c r="D130" i="239"/>
  <c r="D129" i="239"/>
  <c r="D128" i="239"/>
  <c r="D127" i="239"/>
  <c r="D126" i="239"/>
  <c r="D125" i="239"/>
  <c r="D124" i="239"/>
  <c r="D122" i="239"/>
  <c r="D121" i="239"/>
  <c r="D120" i="239"/>
  <c r="D119" i="239"/>
  <c r="D118" i="239"/>
  <c r="D117" i="239"/>
  <c r="D116" i="239"/>
  <c r="D115" i="239"/>
  <c r="D114" i="239"/>
  <c r="D113" i="239"/>
  <c r="D112" i="239"/>
  <c r="D111" i="239"/>
  <c r="D110" i="239"/>
  <c r="D109" i="239"/>
  <c r="D108" i="239"/>
  <c r="D107" i="239"/>
  <c r="D106" i="239"/>
  <c r="D105" i="239"/>
  <c r="D104" i="239"/>
  <c r="D103" i="239"/>
  <c r="D102" i="239"/>
  <c r="D101" i="239"/>
  <c r="D100" i="239"/>
  <c r="D99" i="239"/>
  <c r="D98" i="239"/>
  <c r="D97" i="239"/>
  <c r="D96" i="239"/>
  <c r="D90" i="239"/>
  <c r="D89" i="239"/>
  <c r="D88" i="239"/>
  <c r="D87" i="239"/>
  <c r="D86" i="239"/>
  <c r="D85" i="239"/>
  <c r="D84" i="239"/>
  <c r="D83" i="239"/>
  <c r="D82" i="239"/>
  <c r="D81" i="239"/>
  <c r="D80" i="239"/>
  <c r="D79" i="239"/>
  <c r="D78" i="239"/>
  <c r="D77" i="239"/>
  <c r="D76" i="239"/>
  <c r="D75" i="239"/>
  <c r="D74" i="239"/>
  <c r="D73" i="239"/>
  <c r="D71" i="239"/>
  <c r="D70" i="239"/>
  <c r="D68" i="239"/>
  <c r="D67" i="239"/>
  <c r="D66" i="239"/>
  <c r="D65" i="239"/>
  <c r="D64" i="239"/>
  <c r="D63" i="239"/>
  <c r="D62" i="239"/>
  <c r="D61" i="239"/>
  <c r="D60" i="239"/>
  <c r="D59" i="239"/>
  <c r="D58" i="239"/>
  <c r="D56" i="239"/>
  <c r="D55" i="239"/>
  <c r="D54" i="239"/>
  <c r="D53" i="239"/>
  <c r="D52" i="239"/>
  <c r="D51" i="239"/>
  <c r="D50" i="239"/>
  <c r="D49" i="239"/>
  <c r="D48" i="239"/>
  <c r="D47" i="239"/>
  <c r="D46" i="239"/>
  <c r="D45" i="239"/>
  <c r="D44" i="239"/>
  <c r="D43" i="239"/>
  <c r="D42" i="239"/>
  <c r="D41" i="239"/>
  <c r="D40" i="239"/>
  <c r="D39" i="239"/>
  <c r="D38" i="239"/>
  <c r="D37" i="239"/>
  <c r="D36" i="239"/>
  <c r="D35" i="239"/>
  <c r="D34" i="239"/>
  <c r="D33" i="239"/>
  <c r="D32" i="239"/>
  <c r="D31" i="239"/>
  <c r="D30" i="239"/>
  <c r="D29" i="239"/>
  <c r="D28" i="239"/>
  <c r="D27" i="239"/>
  <c r="D26" i="239"/>
  <c r="D25" i="239"/>
  <c r="D24" i="239"/>
  <c r="D23" i="239"/>
  <c r="D22" i="239"/>
  <c r="D21" i="239"/>
  <c r="D20" i="239"/>
  <c r="D19" i="239"/>
  <c r="D18" i="239"/>
  <c r="D17" i="239"/>
  <c r="D16" i="239"/>
  <c r="D15" i="239"/>
  <c r="D14" i="239"/>
  <c r="D13" i="239"/>
  <c r="D12" i="239"/>
  <c r="D11" i="239"/>
  <c r="C49" i="242" l="1"/>
  <c r="C101" i="242"/>
  <c r="C136" i="242" s="1"/>
  <c r="C8" i="237"/>
  <c r="C16" i="236"/>
  <c r="C14" i="236"/>
  <c r="C8" i="236"/>
  <c r="C6" i="236"/>
  <c r="C124" i="235"/>
  <c r="C102" i="235" s="1"/>
  <c r="C101" i="235" s="1"/>
  <c r="C116" i="235"/>
  <c r="C114" i="235"/>
  <c r="D93" i="235"/>
  <c r="C93" i="235"/>
  <c r="C70" i="235"/>
  <c r="C68" i="235"/>
  <c r="C66" i="235"/>
  <c r="D63" i="235"/>
  <c r="D62" i="235" s="1"/>
  <c r="D38" i="235"/>
  <c r="C38" i="235"/>
  <c r="C35" i="235"/>
  <c r="C29" i="235" s="1"/>
  <c r="C30" i="235"/>
  <c r="D29" i="235"/>
  <c r="D16" i="235"/>
  <c r="C16" i="235"/>
  <c r="C26" i="234"/>
  <c r="C22" i="234"/>
  <c r="C17" i="234"/>
  <c r="D112" i="233"/>
  <c r="D111" i="233"/>
  <c r="E76" i="233"/>
  <c r="D76" i="233"/>
  <c r="C76" i="233"/>
  <c r="E64" i="233"/>
  <c r="D64" i="233"/>
  <c r="C64" i="233"/>
  <c r="E56" i="233"/>
  <c r="D56" i="233"/>
  <c r="C56" i="233"/>
  <c r="D24" i="233"/>
  <c r="E14" i="233"/>
  <c r="F14" i="233" s="1"/>
  <c r="G14" i="233" s="1"/>
  <c r="D212" i="232"/>
  <c r="D211" i="232"/>
  <c r="D209" i="232"/>
  <c r="D208" i="232"/>
  <c r="D207" i="232"/>
  <c r="D206" i="232"/>
  <c r="D205" i="232"/>
  <c r="D204" i="232"/>
  <c r="D203" i="232"/>
  <c r="D202" i="232"/>
  <c r="D201" i="232"/>
  <c r="D200" i="232"/>
  <c r="D199" i="232"/>
  <c r="D198" i="232"/>
  <c r="D197" i="232"/>
  <c r="D196" i="232"/>
  <c r="D195" i="232"/>
  <c r="D194" i="232"/>
  <c r="D193" i="232"/>
  <c r="D192" i="232"/>
  <c r="D191" i="232"/>
  <c r="D189" i="232"/>
  <c r="D185" i="232"/>
  <c r="C182" i="232"/>
  <c r="C181" i="232" s="1"/>
  <c r="C32" i="237" s="1"/>
  <c r="C31" i="237" s="1"/>
  <c r="D180" i="232"/>
  <c r="D179" i="232"/>
  <c r="D178" i="232"/>
  <c r="D177" i="232"/>
  <c r="D176" i="232"/>
  <c r="D175" i="232"/>
  <c r="D174" i="232"/>
  <c r="D173" i="232"/>
  <c r="D172" i="232"/>
  <c r="D171" i="232"/>
  <c r="D170" i="232"/>
  <c r="D169" i="232"/>
  <c r="D168" i="232"/>
  <c r="D167" i="232"/>
  <c r="D165" i="232"/>
  <c r="D164" i="232"/>
  <c r="D163" i="232"/>
  <c r="D162" i="232"/>
  <c r="D161" i="232"/>
  <c r="D160" i="232"/>
  <c r="D159" i="232"/>
  <c r="D158" i="232"/>
  <c r="D157" i="232"/>
  <c r="D155" i="232"/>
  <c r="D154" i="232"/>
  <c r="D153" i="232"/>
  <c r="D152" i="232"/>
  <c r="D151" i="232"/>
  <c r="D150" i="232"/>
  <c r="D149" i="232"/>
  <c r="D148" i="232"/>
  <c r="D147" i="232"/>
  <c r="D146" i="232"/>
  <c r="D145" i="232"/>
  <c r="D144" i="232"/>
  <c r="D143" i="232"/>
  <c r="D142" i="232"/>
  <c r="D141" i="232"/>
  <c r="D140" i="232"/>
  <c r="D139" i="232"/>
  <c r="D138" i="232"/>
  <c r="C133" i="232"/>
  <c r="D135" i="232" s="1"/>
  <c r="D132" i="232"/>
  <c r="D131" i="232"/>
  <c r="D130" i="232"/>
  <c r="D129" i="232"/>
  <c r="D128" i="232"/>
  <c r="D127" i="232"/>
  <c r="D126" i="232"/>
  <c r="D125" i="232"/>
  <c r="D124" i="232"/>
  <c r="C113" i="232"/>
  <c r="D121" i="232" s="1"/>
  <c r="C103" i="232"/>
  <c r="D110" i="232" s="1"/>
  <c r="C96" i="232"/>
  <c r="D99" i="232" s="1"/>
  <c r="D90" i="232"/>
  <c r="D89" i="232"/>
  <c r="D88" i="232"/>
  <c r="D87" i="232"/>
  <c r="D86" i="232"/>
  <c r="D85" i="232"/>
  <c r="D84" i="232"/>
  <c r="D83" i="232"/>
  <c r="D82" i="232"/>
  <c r="D81" i="232"/>
  <c r="D80" i="232"/>
  <c r="D79" i="232"/>
  <c r="D78" i="232"/>
  <c r="D77" i="232"/>
  <c r="D76" i="232"/>
  <c r="D75" i="232"/>
  <c r="D74" i="232"/>
  <c r="D73" i="232"/>
  <c r="C70" i="232"/>
  <c r="D72" i="232" s="1"/>
  <c r="C64" i="232"/>
  <c r="D66" i="232" s="1"/>
  <c r="D63" i="232"/>
  <c r="D62" i="232"/>
  <c r="D61" i="232"/>
  <c r="D60" i="232"/>
  <c r="D59" i="232"/>
  <c r="D58" i="232"/>
  <c r="D56" i="232"/>
  <c r="D55" i="232"/>
  <c r="D54" i="232"/>
  <c r="D53" i="232"/>
  <c r="D52" i="232"/>
  <c r="D51" i="232"/>
  <c r="D50" i="232"/>
  <c r="D49" i="232"/>
  <c r="D48" i="232"/>
  <c r="D47" i="232"/>
  <c r="D46" i="232"/>
  <c r="D45" i="232"/>
  <c r="D44" i="232"/>
  <c r="D43" i="232"/>
  <c r="D42" i="232"/>
  <c r="D41" i="232"/>
  <c r="D40" i="232"/>
  <c r="D39" i="232"/>
  <c r="D38" i="232"/>
  <c r="D37" i="232"/>
  <c r="D36" i="232"/>
  <c r="D35" i="232"/>
  <c r="D34" i="232"/>
  <c r="D33" i="232"/>
  <c r="D32" i="232"/>
  <c r="D31" i="232"/>
  <c r="D30" i="232"/>
  <c r="D29" i="232"/>
  <c r="D28" i="232"/>
  <c r="D27" i="232"/>
  <c r="D26" i="232"/>
  <c r="D25" i="232"/>
  <c r="D24" i="232"/>
  <c r="D23" i="232"/>
  <c r="D22" i="232"/>
  <c r="D21" i="232"/>
  <c r="D20" i="232"/>
  <c r="D19" i="232"/>
  <c r="D18" i="232"/>
  <c r="D17" i="232"/>
  <c r="D16" i="232"/>
  <c r="D15" i="232"/>
  <c r="D14" i="232"/>
  <c r="D13" i="232"/>
  <c r="D12" i="232"/>
  <c r="D11" i="232"/>
  <c r="D190" i="232" l="1"/>
  <c r="C21" i="236"/>
  <c r="D183" i="232"/>
  <c r="D187" i="232"/>
  <c r="D186" i="232"/>
  <c r="D184" i="232"/>
  <c r="D188" i="232"/>
  <c r="D44" i="235"/>
  <c r="D49" i="235"/>
  <c r="C44" i="235"/>
  <c r="D133" i="232"/>
  <c r="C123" i="232"/>
  <c r="D136" i="232"/>
  <c r="D137" i="232"/>
  <c r="C63" i="235"/>
  <c r="C62" i="235" s="1"/>
  <c r="C49" i="235" s="1"/>
  <c r="D111" i="232"/>
  <c r="D122" i="232"/>
  <c r="D134" i="232"/>
  <c r="D112" i="232"/>
  <c r="D100" i="232"/>
  <c r="D101" i="232"/>
  <c r="D102" i="232"/>
  <c r="C69" i="232"/>
  <c r="D182" i="232"/>
  <c r="D134" i="235"/>
  <c r="D136" i="235"/>
  <c r="D65" i="232"/>
  <c r="D64" i="232"/>
  <c r="D67" i="232"/>
  <c r="D114" i="232"/>
  <c r="C57" i="232"/>
  <c r="C9" i="232" s="1"/>
  <c r="D68" i="232"/>
  <c r="D104" i="232"/>
  <c r="D115" i="232"/>
  <c r="C95" i="232"/>
  <c r="D105" i="232"/>
  <c r="D116" i="232"/>
  <c r="D106" i="232"/>
  <c r="D117" i="232"/>
  <c r="D70" i="232"/>
  <c r="D96" i="232"/>
  <c r="D107" i="232"/>
  <c r="D71" i="232"/>
  <c r="D108" i="232"/>
  <c r="D119" i="232"/>
  <c r="D98" i="232"/>
  <c r="D109" i="232"/>
  <c r="D120" i="232"/>
  <c r="D113" i="232"/>
  <c r="D103" i="232"/>
  <c r="D118" i="232"/>
  <c r="D97" i="232"/>
  <c r="C94" i="232" l="1"/>
  <c r="C6" i="237" s="1"/>
  <c r="C40" i="237" s="1"/>
  <c r="C48" i="235"/>
  <c r="C136" i="235" l="1"/>
  <c r="C134" i="235"/>
  <c r="C16" i="229" l="1"/>
  <c r="C8" i="229"/>
  <c r="C21" i="229" s="1"/>
  <c r="C31" i="223" l="1"/>
  <c r="C8" i="223"/>
  <c r="C40" i="223" s="1"/>
  <c r="C16" i="222"/>
  <c r="C8" i="222"/>
  <c r="E14" i="219"/>
  <c r="F14" i="219" s="1"/>
  <c r="G14" i="219" s="1"/>
  <c r="D212" i="218"/>
  <c r="D211" i="218"/>
  <c r="D209" i="218"/>
  <c r="D208" i="218"/>
  <c r="D207" i="218"/>
  <c r="D206" i="218"/>
  <c r="D205" i="218"/>
  <c r="D204" i="218"/>
  <c r="D203" i="218"/>
  <c r="D202" i="218"/>
  <c r="D201" i="218"/>
  <c r="D200" i="218"/>
  <c r="D199" i="218"/>
  <c r="D198" i="218"/>
  <c r="D197" i="218"/>
  <c r="D196" i="218"/>
  <c r="D195" i="218"/>
  <c r="D194" i="218"/>
  <c r="D193" i="218"/>
  <c r="D192" i="218"/>
  <c r="D191" i="218"/>
  <c r="D190" i="218"/>
  <c r="D189" i="218"/>
  <c r="D188" i="218"/>
  <c r="D187" i="218"/>
  <c r="D186" i="218"/>
  <c r="D185" i="218"/>
  <c r="D184" i="218"/>
  <c r="D183" i="218"/>
  <c r="D182" i="218"/>
  <c r="D180" i="218"/>
  <c r="D179" i="218"/>
  <c r="D178" i="218"/>
  <c r="D177" i="218"/>
  <c r="D176" i="218"/>
  <c r="D175" i="218"/>
  <c r="D174" i="218"/>
  <c r="D173" i="218"/>
  <c r="D172" i="218"/>
  <c r="D171" i="218"/>
  <c r="D170" i="218"/>
  <c r="D169" i="218"/>
  <c r="D168" i="218"/>
  <c r="D167" i="218"/>
  <c r="D165" i="218"/>
  <c r="D164" i="218"/>
  <c r="D163" i="218"/>
  <c r="D162" i="218"/>
  <c r="D161" i="218"/>
  <c r="D160" i="218"/>
  <c r="D159" i="218"/>
  <c r="D158" i="218"/>
  <c r="D157" i="218"/>
  <c r="D155" i="218"/>
  <c r="D154" i="218"/>
  <c r="D153" i="218"/>
  <c r="D152" i="218"/>
  <c r="D151" i="218"/>
  <c r="D150" i="218"/>
  <c r="D149" i="218"/>
  <c r="D148" i="218"/>
  <c r="D147" i="218"/>
  <c r="D146" i="218"/>
  <c r="D145" i="218"/>
  <c r="D144" i="218"/>
  <c r="D143" i="218"/>
  <c r="D142" i="218"/>
  <c r="D141" i="218"/>
  <c r="D140" i="218"/>
  <c r="D139" i="218"/>
  <c r="D138" i="218"/>
  <c r="D137" i="218"/>
  <c r="D136" i="218"/>
  <c r="D135" i="218"/>
  <c r="D134" i="218"/>
  <c r="D133" i="218"/>
  <c r="D132" i="218"/>
  <c r="D131" i="218"/>
  <c r="D130" i="218"/>
  <c r="D129" i="218"/>
  <c r="D128" i="218"/>
  <c r="D127" i="218"/>
  <c r="D126" i="218"/>
  <c r="D125" i="218"/>
  <c r="D124" i="218"/>
  <c r="D122" i="218"/>
  <c r="D121" i="218"/>
  <c r="D120" i="218"/>
  <c r="D119" i="218"/>
  <c r="D118" i="218"/>
  <c r="D117" i="218"/>
  <c r="D116" i="218"/>
  <c r="D115" i="218"/>
  <c r="D114" i="218"/>
  <c r="D113" i="218"/>
  <c r="D112" i="218"/>
  <c r="D111" i="218"/>
  <c r="D110" i="218"/>
  <c r="D109" i="218"/>
  <c r="D108" i="218"/>
  <c r="D107" i="218"/>
  <c r="D106" i="218"/>
  <c r="D105" i="218"/>
  <c r="D104" i="218"/>
  <c r="D103" i="218"/>
  <c r="D102" i="218"/>
  <c r="D101" i="218"/>
  <c r="D100" i="218"/>
  <c r="D99" i="218"/>
  <c r="D98" i="218"/>
  <c r="D97" i="218"/>
  <c r="D96" i="218"/>
  <c r="D90" i="218"/>
  <c r="D89" i="218"/>
  <c r="D88" i="218"/>
  <c r="D87" i="218"/>
  <c r="D86" i="218"/>
  <c r="D85" i="218"/>
  <c r="D84" i="218"/>
  <c r="D83" i="218"/>
  <c r="D82" i="218"/>
  <c r="D81" i="218"/>
  <c r="D80" i="218"/>
  <c r="D79" i="218"/>
  <c r="D78" i="218"/>
  <c r="D77" i="218"/>
  <c r="D76" i="218"/>
  <c r="D75" i="218"/>
  <c r="D74" i="218"/>
  <c r="D73" i="218"/>
  <c r="D72" i="218"/>
  <c r="D71" i="218"/>
  <c r="D70" i="218"/>
  <c r="D68" i="218"/>
  <c r="D67" i="218"/>
  <c r="D66" i="218"/>
  <c r="D65" i="218"/>
  <c r="D64" i="218"/>
  <c r="D63" i="218"/>
  <c r="D62" i="218"/>
  <c r="D61" i="218"/>
  <c r="D60" i="218"/>
  <c r="D59" i="218"/>
  <c r="D58" i="218"/>
  <c r="D56" i="218"/>
  <c r="D55" i="218"/>
  <c r="D54" i="218"/>
  <c r="D53" i="218"/>
  <c r="D52" i="218"/>
  <c r="D51" i="218"/>
  <c r="D50" i="218"/>
  <c r="D49" i="218"/>
  <c r="D48" i="218"/>
  <c r="D47" i="218"/>
  <c r="D46" i="218"/>
  <c r="D45" i="218"/>
  <c r="D44" i="218"/>
  <c r="D43" i="218"/>
  <c r="D42" i="218"/>
  <c r="D41" i="218"/>
  <c r="D40" i="218"/>
  <c r="D39" i="218"/>
  <c r="D38" i="218"/>
  <c r="D37" i="218"/>
  <c r="D36" i="218"/>
  <c r="D35" i="218"/>
  <c r="D34" i="218"/>
  <c r="D33" i="218"/>
  <c r="D32" i="218"/>
  <c r="D31" i="218"/>
  <c r="D30" i="218"/>
  <c r="D29" i="218"/>
  <c r="D28" i="218"/>
  <c r="D27" i="218"/>
  <c r="D26" i="218"/>
  <c r="D25" i="218"/>
  <c r="D24" i="218"/>
  <c r="D23" i="218"/>
  <c r="D22" i="218"/>
  <c r="D21" i="218"/>
  <c r="D20" i="218"/>
  <c r="D19" i="218"/>
  <c r="D18" i="218"/>
  <c r="D17" i="218"/>
  <c r="D16" i="218"/>
  <c r="D15" i="218"/>
  <c r="D14" i="218"/>
  <c r="D13" i="218"/>
  <c r="D12" i="218"/>
  <c r="D11" i="218"/>
  <c r="C21" i="222" l="1"/>
  <c r="C40" i="216"/>
  <c r="C21" i="215"/>
  <c r="A3" i="215" l="1"/>
</calcChain>
</file>

<file path=xl/sharedStrings.xml><?xml version="1.0" encoding="utf-8"?>
<sst xmlns="http://schemas.openxmlformats.org/spreadsheetml/2006/main" count="17175" uniqueCount="2013">
  <si>
    <t>Notas de Desglose y Memoria</t>
  </si>
  <si>
    <t>NOTAS</t>
  </si>
  <si>
    <t>DESCRIPCIÓN</t>
  </si>
  <si>
    <t>I. NOTAS DE DESGLOSE:</t>
  </si>
  <si>
    <t>INFORMACION CONTABLE</t>
  </si>
  <si>
    <t>ESF-01</t>
  </si>
  <si>
    <t>FONDOS CON AFECTACIÓN ESPECÍFICA E INVERSIONES FINANCIERAS</t>
  </si>
  <si>
    <t>ESF-02</t>
  </si>
  <si>
    <t>CONTRIBUCIONES POR RECUPERAR</t>
  </si>
  <si>
    <t>ESF-03</t>
  </si>
  <si>
    <t>CONTRIBUCIONES POR RECUPERAR CORTO PLAZO</t>
  </si>
  <si>
    <t>ESF-04</t>
  </si>
  <si>
    <t>BIENES DISPONIBLES PARA SU TRANSFORMACIÓN ESTIMACIONES Y DETERIOROS (INVENTARIOS)</t>
  </si>
  <si>
    <t>ESF-05</t>
  </si>
  <si>
    <t>ALMACENES</t>
  </si>
  <si>
    <t>ESF-06</t>
  </si>
  <si>
    <t>FIDEICOMISOS, MANDATOS Y CONTRATOS ANÁLOGOS</t>
  </si>
  <si>
    <t>ESF-07</t>
  </si>
  <si>
    <t>PARTICIPACIONES Y APORTACIONES DE CAPITAL</t>
  </si>
  <si>
    <t>ESF-08</t>
  </si>
  <si>
    <t>BIENES MUEBLES E INMUEBLES</t>
  </si>
  <si>
    <t>ESF-09</t>
  </si>
  <si>
    <t>INTANGIBLES Y DIFERIDOS</t>
  </si>
  <si>
    <t>ESF-10</t>
  </si>
  <si>
    <t>ESTIMACIONES Y DETERIOROS</t>
  </si>
  <si>
    <t>ESF-11</t>
  </si>
  <si>
    <t>OTROS ACTIVOS</t>
  </si>
  <si>
    <t>ESF-12</t>
  </si>
  <si>
    <t>CUENTAS Y DOCUMENTOS POR PAGAR</t>
  </si>
  <si>
    <t>ESF-13</t>
  </si>
  <si>
    <t>FONDOS Y BIENES DE TERCEROS</t>
  </si>
  <si>
    <t>ESF-14</t>
  </si>
  <si>
    <t>OTROS PASIVOS CIRCULANTES</t>
  </si>
  <si>
    <t>ACT-01</t>
  </si>
  <si>
    <t>INGRESOS DE GESTION</t>
  </si>
  <si>
    <t>ACT-02</t>
  </si>
  <si>
    <t>PARTICIPACIONES, APORTACIONES, CONVENIOS, INCENTIVOS…</t>
  </si>
  <si>
    <t>OTROS INGRESOS Y BENEFICIOS</t>
  </si>
  <si>
    <t>GASTOS Y OTRAS PERDIDAS</t>
  </si>
  <si>
    <t>VHP-01</t>
  </si>
  <si>
    <t>PATRIMONIO CONTRIBUIDO</t>
  </si>
  <si>
    <t>VHP-02</t>
  </si>
  <si>
    <t>PATRIMONIO GENERADO</t>
  </si>
  <si>
    <t>EFE-01</t>
  </si>
  <si>
    <t>FLUJO DE EFECTIVO</t>
  </si>
  <si>
    <t>EFE-02</t>
  </si>
  <si>
    <t>ADQ. BIENES MUEBLES E INMUEBLES</t>
  </si>
  <si>
    <t>EFE-03</t>
  </si>
  <si>
    <t>CONCILIACIÓN DEL FLUJO DE EFECTIVO</t>
  </si>
  <si>
    <t>Conciliacion_Ig</t>
  </si>
  <si>
    <t>CONCILIACIÓN ENTRE LOS INGRESOS PRESUPUESTARIOS Y CONTABLES</t>
  </si>
  <si>
    <t>Conciliacion_Eg</t>
  </si>
  <si>
    <t>CONCILIACIÓN ENTRE LOS EGRESOS PRESUPUESTARIOS Y LOS GASTOS CONTABLES</t>
  </si>
  <si>
    <t>II. DE MEMORIA (DE ORDEN):</t>
  </si>
  <si>
    <t>Memoria</t>
  </si>
  <si>
    <t>CONTABLES</t>
  </si>
  <si>
    <t>PRESUPUESTARIAS</t>
  </si>
  <si>
    <t>Patronato del Parque Zoológico de León</t>
  </si>
  <si>
    <t>Patronato de Explora</t>
  </si>
  <si>
    <t>Fideicomiso de Obras por Cooperación</t>
  </si>
  <si>
    <t>DIF</t>
  </si>
  <si>
    <t>Desarrollo Integral de la Familia</t>
  </si>
  <si>
    <t>COMUDE</t>
  </si>
  <si>
    <t>SAPAL</t>
  </si>
  <si>
    <t xml:space="preserve">Sistema Municipal de Agua Potable y Alcantarillado </t>
  </si>
  <si>
    <t>IMM</t>
  </si>
  <si>
    <t>Instituto Municipal de la Mujer</t>
  </si>
  <si>
    <t>ZOOLEON</t>
  </si>
  <si>
    <t>FPJ</t>
  </si>
  <si>
    <t>Fideicomiso Promoción Juvenil</t>
  </si>
  <si>
    <t>EXPLORA</t>
  </si>
  <si>
    <t>ICL</t>
  </si>
  <si>
    <t>Instituto Cultural de León</t>
  </si>
  <si>
    <t>MC</t>
  </si>
  <si>
    <t>FERIALEON</t>
  </si>
  <si>
    <t>IMPLAN</t>
  </si>
  <si>
    <t xml:space="preserve">Instituto Municipal de Planeación </t>
  </si>
  <si>
    <t>IMUVI</t>
  </si>
  <si>
    <t xml:space="preserve">Instituto Municipal de Vivienda </t>
  </si>
  <si>
    <t>BOMBEROS</t>
  </si>
  <si>
    <t>Patronato de Bomberos</t>
  </si>
  <si>
    <t>FIDOC</t>
  </si>
  <si>
    <t>SIAP</t>
  </si>
  <si>
    <t xml:space="preserve">Sistema Integral de Aseo Público </t>
  </si>
  <si>
    <t>AMSP</t>
  </si>
  <si>
    <t>Academia Metropolitana de Seguridad Pública</t>
  </si>
  <si>
    <t>IMJ</t>
  </si>
  <si>
    <t>3.1.2.1.0 Entidades Paramunicipales Empresariales No Financieras con Participación Estatal Mayoritaria                  
Integración de las Notas a los Estados Financieros de las Entidades Descentralizadas del Municipio de León</t>
  </si>
  <si>
    <t>3.1.2.1.0 Entidades Paramunicipales Empresariales No Financieras con Participación Estatal Mayoritaria                  
Integración de las Notas a los Estados Financieros de las Entidades Descentralizadas del Municipio de León
al 31 de diciembre de 2024</t>
  </si>
  <si>
    <t>Correspondiente del 1 de enero al 31 de diciembre del 2024</t>
  </si>
  <si>
    <t>ESF-15</t>
  </si>
  <si>
    <t>ESF-16</t>
  </si>
  <si>
    <t>Ejercicio:</t>
  </si>
  <si>
    <t>Notas de Desglose Estado de Actividades</t>
  </si>
  <si>
    <t>Periodicidad:</t>
  </si>
  <si>
    <t>Corte:</t>
  </si>
  <si>
    <t>(Cifras en Pesos)</t>
  </si>
  <si>
    <t>Notas</t>
  </si>
  <si>
    <t>ACT-01 INGRESOS y OTROS BENEFICIOS</t>
  </si>
  <si>
    <t>Cuenta</t>
  </si>
  <si>
    <t>Nombre de la Cuenta</t>
  </si>
  <si>
    <t>Monto</t>
  </si>
  <si>
    <t>%</t>
  </si>
  <si>
    <t>Explicación</t>
  </si>
  <si>
    <t>INGRESOS Y OTROS BENEFICIOS</t>
  </si>
  <si>
    <t>Impuestos</t>
  </si>
  <si>
    <t/>
  </si>
  <si>
    <t>Impuestos Sobre los Ingresos</t>
  </si>
  <si>
    <t>Impuestos Sobre el Patrimonio</t>
  </si>
  <si>
    <t>Impuestos Sobre la Producción, el Consumo y las Transacciones</t>
  </si>
  <si>
    <t>Impuestos al Comercio Exterior</t>
  </si>
  <si>
    <t>Impuestos Sobre Nóminas y Asimilables</t>
  </si>
  <si>
    <t>Impuestos Ecológicos</t>
  </si>
  <si>
    <t>Accesorios de Impuestos</t>
  </si>
  <si>
    <t>Impuestos no Comprendidos en la Ley de Ingresos Vigente, Causados en Ejercicios Fiscales Anteriores Pendientes de Liquidación o Pago</t>
  </si>
  <si>
    <t>Otros Impuestos</t>
  </si>
  <si>
    <t>Cuotas y Aportaciones de Seguridad Social</t>
  </si>
  <si>
    <t>Aportaciones para Fondos de Vivienda</t>
  </si>
  <si>
    <t>Cuotas para la Seguridad Social</t>
  </si>
  <si>
    <t>Cuotas de Ahorro para el Retiro</t>
  </si>
  <si>
    <t>Accesorios de Cuotas y Aportaciones de Seguridad Social</t>
  </si>
  <si>
    <t>Otras Cuotas y Aportaciones para la Seguridad Social</t>
  </si>
  <si>
    <t>Contribuciones de Mejoras</t>
  </si>
  <si>
    <t>Contribuciones de Mejoras por Obras Públicas</t>
  </si>
  <si>
    <t>Contribuciones de Mejoras no Comprendidas en la Ley de Ingresos Vigente, Causadas en Ejercicios Fiscales Anteriores Pendientes de Liquidación o Pago</t>
  </si>
  <si>
    <t>Derechos</t>
  </si>
  <si>
    <t>Derechos por el Uso, Goce, Aprovechamiento o Explotación de Bienes de Dominio Público</t>
  </si>
  <si>
    <t>Derechos por Prestación de Servicios</t>
  </si>
  <si>
    <t>Accesorios de Derechos</t>
  </si>
  <si>
    <t>Derechos no Comprendidos en la Ley de Ingresos Vigente, Causados en Ejercicios Fiscales Anteriores Pendientes de Liquidación o Pago</t>
  </si>
  <si>
    <t>Otros Derechos</t>
  </si>
  <si>
    <t>Productos</t>
  </si>
  <si>
    <t xml:space="preserve">Ingresos derivados del servicio prestado en sanitarios publicos en diferentes estaciones de transferencia y plaza fundadores. </t>
  </si>
  <si>
    <t>Productos no Comprendidos en la Ley de Ingresos Vigente, Causados en Ejercicios Fiscales Anteriores Pendientes de Liquidación o Pago</t>
  </si>
  <si>
    <t>Aprovechamientos</t>
  </si>
  <si>
    <t>Incentivos Derivados de la Colaboración Fiscal</t>
  </si>
  <si>
    <t>Multas</t>
  </si>
  <si>
    <t>Indemnizaciones</t>
  </si>
  <si>
    <t>Reintegros</t>
  </si>
  <si>
    <t>Aprovechamientos Provenientes de Obras Públicas</t>
  </si>
  <si>
    <t>Aprovechamientos no Comprendidos en la Ley de Ingresos Vigente, Causados en Ejercicios Fiscales Anteriores Pendientes de Liquidación o Pago</t>
  </si>
  <si>
    <t>Accesorios de Aprovechamientos</t>
  </si>
  <si>
    <t>Otros Aprovechamientos</t>
  </si>
  <si>
    <t>Ingresos por Venta de Bienes y Prestación de Servicios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</si>
  <si>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</si>
  <si>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</si>
  <si>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</si>
  <si>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servicios de guardería, preescolares y estancias infantiles (Inscripción y mensualidad) así como servicios de área de atención a personas con discapacidad (consultas, terapias, E.E.G, rayos X), servicios de adultos mayores (renta de cuartos, estancia de adultos mayores ), sesiones de evaluación psicológica, convivencia supervisada, reportes de evaluaciones, renta de cuartos para proyecto de jóvenes institucionalizados.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</si>
  <si>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</si>
  <si>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</si>
  <si>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</si>
  <si>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</si>
  <si>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</si>
  <si>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</si>
  <si>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</si>
  <si>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Participaciones</t>
  </si>
  <si>
    <t>Aportaciones</t>
  </si>
  <si>
    <t>Convenios</t>
  </si>
  <si>
    <t xml:space="preserve">Recurso etiquetado en proyectos de Inversión Municipales </t>
  </si>
  <si>
    <t>Incentivos derivados de la Colaboración Fiscal</t>
  </si>
  <si>
    <t>Fondos Distintos de Aportaciones</t>
  </si>
  <si>
    <t>Transferencias, Asignaciones, Subsidios y Otras ayudas</t>
  </si>
  <si>
    <t>Transferencias Internas y Asignaciones del Sector Público</t>
  </si>
  <si>
    <t xml:space="preserve">Ingreso recibido por parte del Municipio para gastos operativos </t>
  </si>
  <si>
    <t>Subsidios y Subvenciones</t>
  </si>
  <si>
    <t>Pensiones y Jubilaciones</t>
  </si>
  <si>
    <t>Transferencias del Fondo Mexicano del Petróleo para la Estabilización y el Desarrollo</t>
  </si>
  <si>
    <t>Ingresos Financieros</t>
  </si>
  <si>
    <t>Intereses Ganados de Títulos, Valores y demás Instrumentos Financieros</t>
  </si>
  <si>
    <t>Otros Ingresos Financieros</t>
  </si>
  <si>
    <t>Incremento por Variación de Inventarios</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</si>
  <si>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</si>
  <si>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</si>
  <si>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</si>
  <si>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</si>
  <si>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</si>
  <si>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Representa los ingresos por donacione, valuando a $ 1 los artículos donados.</t>
  </si>
  <si>
    <t>Disminución del Exceso de Estimaciones por Pérdida o Deterioro u Obsolescencia</t>
  </si>
  <si>
    <t>Disminución del Exceso de Provisiones</t>
  </si>
  <si>
    <t>Otros Ingresos y Beneficios Varios</t>
  </si>
  <si>
    <t>Bonificaciones y Descuentos Obtenidos</t>
  </si>
  <si>
    <t>Diferencias por Tipo de Cambio a Favor</t>
  </si>
  <si>
    <t>Diferencias de Cotizaciones a Favor en Valores Negociables</t>
  </si>
  <si>
    <t>Resultado por Posición Monetaria</t>
  </si>
  <si>
    <t>Utilidades por Participación Patrimonial</t>
  </si>
  <si>
    <t>Diferencias por Reestructuración de Deuda Pública a Favor</t>
  </si>
  <si>
    <t>ACT-02 GASTOS Y OTRAS PERDIDAS</t>
  </si>
  <si>
    <t>GASTOS DE FUNCIONAMIENTO</t>
  </si>
  <si>
    <t>Servicios Personales</t>
  </si>
  <si>
    <t>Remuneraciones al Personal de Carácter Permanente</t>
  </si>
  <si>
    <t>Gasto derivado de sueldo de personal permanente</t>
  </si>
  <si>
    <t>Remuneraciones al Personal de Carácter Transitorio</t>
  </si>
  <si>
    <t>Remuneraciones Adicionales y Especiales</t>
  </si>
  <si>
    <t>Seguridad Social</t>
  </si>
  <si>
    <t>Gasto para cubrir las prestaciones de seguridad social y primas de seguros en beneficio del personal permanente y/o transitorio</t>
  </si>
  <si>
    <t>Otras Prestaciones Sociales y Económicas</t>
  </si>
  <si>
    <t>Pago de Estímulos a Servidores Públicos</t>
  </si>
  <si>
    <t>Materiales y Suministros</t>
  </si>
  <si>
    <t>Materiales de Administración, Emisión de Documentos y Artículos Oficiales</t>
  </si>
  <si>
    <t>Alimentos y Utensilios</t>
  </si>
  <si>
    <t xml:space="preserve">Gasto para adquisicion de insumos alimenticios para preparar alimentos en los centros donde se atieneden niñas, niños y adolescentes y se les brinda alimento.  </t>
  </si>
  <si>
    <t>Materias Primas y Materiales de Producción y Comercialización</t>
  </si>
  <si>
    <t>Materiales y Artículos de Construcción y de Reparación</t>
  </si>
  <si>
    <t>Productos Químicos, Farmacéuticos y de Laboratorio</t>
  </si>
  <si>
    <t>Combustibles, Lubricantes y Aditivos</t>
  </si>
  <si>
    <t>Gasto para la adquisicion de combustibles para el parque vehicular de la institucion.</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</si>
  <si>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</si>
  <si>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</si>
  <si>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</si>
  <si>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</si>
  <si>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</si>
  <si>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</si>
  <si>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y Técnicos y Otros Servicios</t>
  </si>
  <si>
    <t>Gasto para el pago de servicio de vigilancia contratado por la institución.</t>
  </si>
  <si>
    <t>Servicios Financieros, Bancarios y Comerciales</t>
  </si>
  <si>
    <t>Servicios de Instalación, Reparación, Mantenimiento y Conservación</t>
  </si>
  <si>
    <t xml:space="preserve">Gasto para el pago de servicio de mantenimiento de vahiculos, inmuebles y maquinaria especializada </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</si>
  <si>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</si>
  <si>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</si>
  <si>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</si>
  <si>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</si>
  <si>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</si>
  <si>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</si>
  <si>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Asignaciones al Sector Público</t>
  </si>
  <si>
    <t>Transferencias Internas al Sector Público</t>
  </si>
  <si>
    <t>Transferencias al Resto del Sector Público</t>
  </si>
  <si>
    <t>Transferencias a Entidades Paraestatales</t>
  </si>
  <si>
    <t>Transferencias a Entidades Federativas y Municipios</t>
  </si>
  <si>
    <t>Apoyo otorgado a la procuraduria por parte de DIF Estatal</t>
  </si>
  <si>
    <t>Subsidios</t>
  </si>
  <si>
    <t>Subvenciones</t>
  </si>
  <si>
    <t>Ayudas Sociales</t>
  </si>
  <si>
    <t>Ayudas Sociales a Personas</t>
  </si>
  <si>
    <t xml:space="preserve">Gasto destinado al pago de ayudas sociales entregadas a la ciudadania </t>
  </si>
  <si>
    <t>Becas</t>
  </si>
  <si>
    <t>Ayudas Sociales a Instituciones</t>
  </si>
  <si>
    <t>Gasto destinado al pago de ayudas a instituciones de asistencia social con las que se trabaja directamente en el resguardo de niñas, niños y adolescentes</t>
  </si>
  <si>
    <t>Ayudas Sociales por Desastres Naturales y Otros Siniestros</t>
  </si>
  <si>
    <t>Pensiones</t>
  </si>
  <si>
    <t>Jubilaciones</t>
  </si>
  <si>
    <t>Otras Pensiones y Jubilaciones</t>
  </si>
  <si>
    <t>Transferencias a Fideicomisos, Mandatos y Contratos Análogos</t>
  </si>
  <si>
    <t>Transferencias a Fideicomisos, Mandatos y Contratos Análogos al Gobierno</t>
  </si>
  <si>
    <t>Transferencias a Fideicomisos, Mandatos y Contratos Análogos a Entidades Paraestatales</t>
  </si>
  <si>
    <t>Transferencias a la Seguridad Social</t>
  </si>
  <si>
    <t>Transferencias por Obligaciones de Ley</t>
  </si>
  <si>
    <t>Donativos</t>
  </si>
  <si>
    <t>Donativos a Instituciones sin Fines de Lucro</t>
  </si>
  <si>
    <t>Donativos a Entidades Federativas y Municipios</t>
  </si>
  <si>
    <t>Donativos a Fideicomiso, Mandatos y Contratos Análogos Privados</t>
  </si>
  <si>
    <t>Donativos a Fideicomiso, Mandatos y Contratos Análogos Estatales</t>
  </si>
  <si>
    <t>Donativos Internacionales</t>
  </si>
  <si>
    <t>Transferencias al Exterior</t>
  </si>
  <si>
    <t>Transferencias al Exterior a Gobiernos Extranjeros y Organismos Internacionales</t>
  </si>
  <si>
    <t>Transferencias al Sector Privado Externo</t>
  </si>
  <si>
    <t>PARTICIPACIONES Y APORTACIONES</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</si>
  <si>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</si>
  <si>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</si>
  <si>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</si>
  <si>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</si>
  <si>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</si>
  <si>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</si>
  <si>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COMISIONES Y OTROS GASTOS DE LA DEUDA PUBLICA</t>
  </si>
  <si>
    <t>Intereses de la Deuda Pública</t>
  </si>
  <si>
    <t>Intereses de la Deuda Pública Interna</t>
  </si>
  <si>
    <t>Intereses de la Deuda Pública Externa</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</si>
  <si>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</si>
  <si>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</si>
  <si>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</si>
  <si>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</si>
  <si>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</si>
  <si>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</si>
  <si>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</si>
  <si>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Apoyos Financieros</t>
  </si>
  <si>
    <t>Apoyos Financieros a Intermediarios</t>
  </si>
  <si>
    <t>Apoyo Financieros a Ahorradores y Deudores del Sistema Financiero Nacional</t>
  </si>
  <si>
    <t>OTROS GASTOS Y PERDIDAS EXTRAORDINARIAS</t>
  </si>
  <si>
    <t>Estimaciones, Depreciaciones, Deterioros, Obsolescencia y Amortizaciones</t>
  </si>
  <si>
    <t>Estimaciones por Pérdida o Deterioro de Activos Circulantes</t>
  </si>
  <si>
    <t>Estimaciones por Pérdida o Deterioro de Activo no Circulante</t>
  </si>
  <si>
    <t>Depreciación de Bienes Inmuebles</t>
  </si>
  <si>
    <t>Monto del gasto por depreciación que corresponde aplicar, de conformidad con los lineamientos que emita el CONAC, por concepto de disminución del valor derivado del uso de bienes inmuebles y uso u obsolescencia de bienes muebles del ente público</t>
  </si>
  <si>
    <t>Depreciación de Infraestructura</t>
  </si>
  <si>
    <t>Depreciación de Bienes Muebles</t>
  </si>
  <si>
    <t>Deterioro de los Activos Biológicos</t>
  </si>
  <si>
    <t>Amortización de Activos Intangibles</t>
  </si>
  <si>
    <t>Disminución de Bienes por pérdida, obsolescencia y deterioro</t>
  </si>
  <si>
    <t>Provisiones</t>
  </si>
  <si>
    <t>Provisiones de Pasivos a Corto Plazo</t>
  </si>
  <si>
    <t>Provisiones de Pasivos a Largo Plazo</t>
  </si>
  <si>
    <t>Disminución de Inventarios</t>
  </si>
  <si>
    <t>Disminución de Inventarios de Mercancías para Venta</t>
  </si>
  <si>
    <t>Disminución de Inventarios de Mercancías Terminadas</t>
  </si>
  <si>
    <t>Disminución de Inventarios de Mercancías en Proceso de Elaboración</t>
  </si>
  <si>
    <t>Disminución de Inventarios de Materias Primas, Materiales y Suministros para Producción</t>
  </si>
  <si>
    <t>Disminución de Almacén de Materiales y Suministros de Consumo</t>
  </si>
  <si>
    <t>Corresponde a las salidas de los bienes donados a valor $ 1.</t>
  </si>
  <si>
    <t>Otros Gastos</t>
  </si>
  <si>
    <t>Gastos de Ejercicios Anteriores</t>
  </si>
  <si>
    <t>Pérdidas por Responsabilidades</t>
  </si>
  <si>
    <t>Bonificaciones y Descuentos Otorgados</t>
  </si>
  <si>
    <t>Diferencias por Tipo de Cambio Negativas</t>
  </si>
  <si>
    <t>Diferencias de Cotizaciones Negativas en Valores Negociables</t>
  </si>
  <si>
    <t>Pérdidas por Participación Patrimonial</t>
  </si>
  <si>
    <t>Diferencias por Reestructuración de Deuda Pública Negativas</t>
  </si>
  <si>
    <t>Otros Gastos Varios</t>
  </si>
  <si>
    <t>INVERSIÓN PÚBLICA</t>
  </si>
  <si>
    <t>Inversión Pública no Capitalizable</t>
  </si>
  <si>
    <t>Construcción en Bienes no Capitalizable</t>
  </si>
  <si>
    <t>Bajo protesta de decir verdad declaramos que los Estados Financieros y sus notas, son razonablemente correctos y son responsabilidad del emisor.</t>
  </si>
  <si>
    <t>Notas de Desglose Estado de Situación Financiera</t>
  </si>
  <si>
    <t>ESF-01 FONDOS CON AFECTACIÓN ESPECÍFICA E INVERSIONES FINANCIERAS</t>
  </si>
  <si>
    <t>Tipo</t>
  </si>
  <si>
    <t>Inversiones Temporales (Hasta 3 meses)</t>
  </si>
  <si>
    <t>Fondos con Afectación Específica</t>
  </si>
  <si>
    <t>Inversiones Financieras de Corto Plazo</t>
  </si>
  <si>
    <t>ESF-02 CONTRIBUCIONES POR RECUPERAR</t>
  </si>
  <si>
    <t>Factibilidad de Cobro</t>
  </si>
  <si>
    <t>Cuentas por Cobrar a Corto Plazo</t>
  </si>
  <si>
    <t>Ingresos por Recuperar a Corto Plazo</t>
  </si>
  <si>
    <t>ESF-03 CONTRIBUCIONES POR RECUPERAR CORTO PLAZO</t>
  </si>
  <si>
    <t>A 90 Días</t>
  </si>
  <si>
    <t>A 180 Días</t>
  </si>
  <si>
    <t>A 365 Días</t>
  </si>
  <si>
    <t>+ 365 Días</t>
  </si>
  <si>
    <t>Característica</t>
  </si>
  <si>
    <t>Deudores Diversos por Cobrar a Corto Plazo</t>
  </si>
  <si>
    <t>Deudores por Anticipos de la Tesorería a Corto Plazo</t>
  </si>
  <si>
    <t>Préstamos Otorgados a Corto Plazo</t>
  </si>
  <si>
    <t>Otros Derechos a Recibir Efectivo o Equivalentes a Corto Plazo</t>
  </si>
  <si>
    <t>Anticipo a Proveedores por Adquisición de Bienes y Prestación de Servicios a Corto Plazo</t>
  </si>
  <si>
    <t>Anticipo a Proveedores por Adquisición de Bienes Inmuebles y Muebles a Corto Plazo</t>
  </si>
  <si>
    <t>Anticipo a Proveedores por Adquisición de Bienes Intangibles a Corto Plazo</t>
  </si>
  <si>
    <t>Anticipo a Contratistas por Obras Públicas a Corto Plazo</t>
  </si>
  <si>
    <t>Otros Derechos a Recibir Bienes o Servicios a Corto Plazo</t>
  </si>
  <si>
    <t>ESF-04 BIENES DISPONIBLES PARA SU TRANSFORMACIÓN ESTIMACIONES Y DETERIOROS (INVENTARIOS)</t>
  </si>
  <si>
    <t>Sistema de Costeo</t>
  </si>
  <si>
    <t>Método de Valuación</t>
  </si>
  <si>
    <t>Impacto de Información Financiera</t>
  </si>
  <si>
    <t>Inventarios</t>
  </si>
  <si>
    <t>Inventario de Mercancías para Venta</t>
  </si>
  <si>
    <t>Inventario de Mercancías Terminadas</t>
  </si>
  <si>
    <t>Inventario de Mercancías en Proceso de Elaboración</t>
  </si>
  <si>
    <t>Inventario de Materias Primas, Materiales y Suministros para Producción</t>
  </si>
  <si>
    <t>Bienes en Tránsito</t>
  </si>
  <si>
    <t>ESF-05 ALMACENES</t>
  </si>
  <si>
    <t>Conveniencia de Aplicación</t>
  </si>
  <si>
    <t>Almacenes</t>
  </si>
  <si>
    <t>Almacén de Materiales y Suministros de Consumo</t>
  </si>
  <si>
    <t>ESF-06 FIDEICOMISOS, MANDATOS Y CONTRATOS ANÁLOGOS</t>
  </si>
  <si>
    <t>Fideicomisos, Mandatos y Contratos Análogos</t>
  </si>
  <si>
    <t>ESF-07 PARTICIPACIONES Y APORTACIONES DE CAPITAL</t>
  </si>
  <si>
    <t>Inversiones a Largo Plazo</t>
  </si>
  <si>
    <t>Títulos y Valores a Largo Plazo</t>
  </si>
  <si>
    <t>Participaciones y Aportaciones de Capital</t>
  </si>
  <si>
    <t>ESF-08 BIENES MUEBLES E INMUEBLES</t>
  </si>
  <si>
    <t>Dep. Gasto</t>
  </si>
  <si>
    <t>Dep. Acumulada</t>
  </si>
  <si>
    <t>Método de depreciación</t>
  </si>
  <si>
    <t>Tasas determinada</t>
  </si>
  <si>
    <t>Criterios</t>
  </si>
  <si>
    <t>Estado del bien</t>
  </si>
  <si>
    <t>Características</t>
  </si>
  <si>
    <t>Bienes Inmuebles, Infraestructura y Construcciones en Proceso</t>
  </si>
  <si>
    <t>Terrenos</t>
  </si>
  <si>
    <t>Viviendas</t>
  </si>
  <si>
    <t>Edificios no Habitacionales</t>
  </si>
  <si>
    <t>Infraestructura</t>
  </si>
  <si>
    <t>Construcciones en Proceso en Bienes de Dominio Público</t>
  </si>
  <si>
    <t>Construcciones en Proceso en Bienes Propios</t>
  </si>
  <si>
    <t>Otros Bienes Inmuebles</t>
  </si>
  <si>
    <t>Bienes Muebles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</si>
  <si>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</si>
  <si>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</si>
  <si>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</si>
  <si>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</si>
  <si>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</si>
  <si>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</si>
  <si>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Colecciones, Obras de Arte y Objetos Valiosos</t>
  </si>
  <si>
    <t>Activos Biológicos</t>
  </si>
  <si>
    <t>ESF-09 INTANGIBLES Y DIFERIDOS</t>
  </si>
  <si>
    <t>Amort. Gasto</t>
  </si>
  <si>
    <t>Amort. Acum</t>
  </si>
  <si>
    <t>Métodos aplicados</t>
  </si>
  <si>
    <t>Tasas Aplicada</t>
  </si>
  <si>
    <t>Activos Intangibles</t>
  </si>
  <si>
    <t>Software</t>
  </si>
  <si>
    <t>Patentes, Marcas y Derechos</t>
  </si>
  <si>
    <t>Concesiones y Franquicias</t>
  </si>
  <si>
    <t>Licencias</t>
  </si>
  <si>
    <t>Otros Activos Intangibles</t>
  </si>
  <si>
    <t>Activos Diferidos</t>
  </si>
  <si>
    <t>Estudios, Formulación y Evaluación de Proyectos</t>
  </si>
  <si>
    <t>Derechos Sobre Bienes en Régimen de Arrendamiento Financiero</t>
  </si>
  <si>
    <t>Gastos Pagados por Adelantado a Largo Plazo</t>
  </si>
  <si>
    <t>Anticipos a Largo Plazo</t>
  </si>
  <si>
    <t>Beneficios al Retiro de Empleados Pagados por Adelantado</t>
  </si>
  <si>
    <t>Otros Activos Diferidos</t>
  </si>
  <si>
    <t>ESF-10 ESTIMACIONES Y DETERIOROS</t>
  </si>
  <si>
    <t>Estimación por Pérdida o Deterioro de Activos Circulantes</t>
  </si>
  <si>
    <t>Estimaciones para Cuentas Incobrables por Derechos a Recibir Efectivo o Equivalentes</t>
  </si>
  <si>
    <t>Estimación por Deterioro de Inventarios</t>
  </si>
  <si>
    <t>ESF-11 OTROS ACTIVOS</t>
  </si>
  <si>
    <t>Otros Activos Circulantes</t>
  </si>
  <si>
    <t>Valores en Garantía</t>
  </si>
  <si>
    <t>Bienes en Garantía (excluye depósitos de fondos)</t>
  </si>
  <si>
    <t>Bienes derivados de embargos, decomisos, aseguramientos y dación en pago</t>
  </si>
  <si>
    <t>Adquisición con Fondos de Terceros</t>
  </si>
  <si>
    <t>Otros Activos no Circulantes</t>
  </si>
  <si>
    <t>Bienes en Concesión</t>
  </si>
  <si>
    <t>Bienes en Arrendamiento Financiero</t>
  </si>
  <si>
    <t>Bienes en Comodato</t>
  </si>
  <si>
    <t>ESF-12 CUENTAS Y DOCUMENTOS POR PAGAR</t>
  </si>
  <si>
    <t>Más 365 Días</t>
  </si>
  <si>
    <t>Caracteristicas</t>
  </si>
  <si>
    <t>Cuentas por Pagar a Corto Plazo</t>
  </si>
  <si>
    <t>Servicios Personales por Pagar a Corto Plazo</t>
  </si>
  <si>
    <t>Proveedores por Pagar a Corto Plazo</t>
  </si>
  <si>
    <t>Contratistas por Obras Públicas por Pagar a Corto Plazo</t>
  </si>
  <si>
    <t>Participaciones y Aportaciones por Pagar a Corto Plazo</t>
  </si>
  <si>
    <t>Transferencias Otorgadas por Pagar a Corto Plazo</t>
  </si>
  <si>
    <t>Intereses, Comisiones y Otros Gastos de la Deuda Pública por Pagar a Corto Plazo</t>
  </si>
  <si>
    <t>Retenciones y Contribuciones por Pagar a Corto Plazo</t>
  </si>
  <si>
    <t>Devoluciones de la Ley de Ingresos por Pagar a Corto Plazo</t>
  </si>
  <si>
    <t>Otras Cuentas por Pagar a Corto Plazo</t>
  </si>
  <si>
    <t>Documentos por Pagar a Corto Plazo</t>
  </si>
  <si>
    <t>Documentos Comerciales por Pagar a Corto Plazo</t>
  </si>
  <si>
    <t>Documentos con Contratistas por Obras Públicas por Pagar a Corto Plazo</t>
  </si>
  <si>
    <t>Otros Documentos por Pagar a Corto Plazo</t>
  </si>
  <si>
    <t>ESF-13 FONDOS Y BIENES DE TERCEROS</t>
  </si>
  <si>
    <t>Naturaleza</t>
  </si>
  <si>
    <t>Fondos y Bienes de Terceros en Garantía y/o Administración a Corto Plazo</t>
  </si>
  <si>
    <t>Fondos en Garantía a Corto Plazo</t>
  </si>
  <si>
    <t>Fondos en Administración a Corto Plazo</t>
  </si>
  <si>
    <t>Fondos Contingentes a Corto Plazo</t>
  </si>
  <si>
    <t>Fondos de Fideicomisos, Mandatos y Contratos Análogos a Corto Plazo</t>
  </si>
  <si>
    <t>Otros Fondos de Terceros en Garantía y/o Administración a Corto Plazo</t>
  </si>
  <si>
    <t>Valores y Bienes en Garantía a Corto Plazo</t>
  </si>
  <si>
    <t>Fondos y Bienes de Terceros en Garantía y/o Administración a Largo Plazo</t>
  </si>
  <si>
    <t>Fondos en Garantía a Largo Plazo</t>
  </si>
  <si>
    <t>Fondos en Administración a Largo Plazo</t>
  </si>
  <si>
    <t>Fondos Contingentes a Largo Plazo</t>
  </si>
  <si>
    <t>Fondos de Fideicomisos, Mandatos y Contratos Análogos a Largo Plazo</t>
  </si>
  <si>
    <t>Otros Fondos de Terceros en Garantía y/o Administración a Largo Plazo</t>
  </si>
  <si>
    <t>Valores y Bienes en Garantía a Largo Plazo</t>
  </si>
  <si>
    <t>ESF-14 PASIVOS DIFERIDOS</t>
  </si>
  <si>
    <t>Pasivos Diferidos a Corto Plazo</t>
  </si>
  <si>
    <t>Ingresos Cobrados por Adelantado a Corto Plazo</t>
  </si>
  <si>
    <t>Intereses Cobrados por Adelantado a Corto Plazo</t>
  </si>
  <si>
    <t>Otros Pasivos Diferidos a Corto Plazo</t>
  </si>
  <si>
    <t>Pasivos Diferidos a Largo Plazo</t>
  </si>
  <si>
    <t>Créditos Diferidos a Largo Plazo</t>
  </si>
  <si>
    <t>Intereses Cobrados por Adelantado a Largo Plazo</t>
  </si>
  <si>
    <t>Otros Pasivos Diferidos a Largo Plazo</t>
  </si>
  <si>
    <t>ESF-15 PROVISIONES</t>
  </si>
  <si>
    <t>Provisiones a Corto Plazo</t>
  </si>
  <si>
    <t>Provisión para Demandas y Juicios a Corto Plazo</t>
  </si>
  <si>
    <t>Provisión para contingencias a Corto Plazo</t>
  </si>
  <si>
    <t>Otras Provisiones a Corto Plazo</t>
  </si>
  <si>
    <t>Provisiones a Largo Plazo</t>
  </si>
  <si>
    <t>Provisión para Demandas y Juicios a Largo Plazo</t>
  </si>
  <si>
    <t>Provisión para Pensiones a Largo Plazo</t>
  </si>
  <si>
    <t>Provisión para Contingencias a Largo Plazo</t>
  </si>
  <si>
    <t>Otras Provisiones a Largo Plazo</t>
  </si>
  <si>
    <t>ESF-16 OTROS PASIVOS</t>
  </si>
  <si>
    <t>Otros Pasivos a Corto Plazo</t>
  </si>
  <si>
    <t>Ingresos por Clasificar</t>
  </si>
  <si>
    <t>Recaudación por Participar</t>
  </si>
  <si>
    <t>Otros Pasivos Circulantes</t>
  </si>
  <si>
    <t>Notas de Desglose Estado de Variación en la Hacienda Pública</t>
  </si>
  <si>
    <t>VHP-01 PATRIMONIO CONTRIBUIDO</t>
  </si>
  <si>
    <t>Donaciones de Capital</t>
  </si>
  <si>
    <t>Actualización de la Hacienda Pública/Patrimonio</t>
  </si>
  <si>
    <t>VHP-02 PATRIMONIO GENERADO</t>
  </si>
  <si>
    <t>Procedencia</t>
  </si>
  <si>
    <t>Resultado del Ejercicio (Ahorro/ Desahorro)</t>
  </si>
  <si>
    <t>Resultados de Ejercicios Anteriores</t>
  </si>
  <si>
    <t>Revalúos</t>
  </si>
  <si>
    <t>Revalúo de Bienes Inmuebles</t>
  </si>
  <si>
    <t>Revalúo de Bienes Muebles</t>
  </si>
  <si>
    <t>Revalúo de Bienes Intangibles</t>
  </si>
  <si>
    <t>Otros Revalúos</t>
  </si>
  <si>
    <t>Reservas</t>
  </si>
  <si>
    <t>Reservas de Patrimonio</t>
  </si>
  <si>
    <t>Reservas Territoriales</t>
  </si>
  <si>
    <t>Reservas por Contingencias</t>
  </si>
  <si>
    <t>Rectificaciones de Resultados de Ejercicios Anteriores</t>
  </si>
  <si>
    <t>Cambios en Políticas Contables</t>
  </si>
  <si>
    <t>Cambios por Errores Contables</t>
  </si>
  <si>
    <t>Notas de Desglose Estado de Flujos de Efectivo</t>
  </si>
  <si>
    <t>EFE-01 EFECTIVO Y EQUIVALENTES</t>
  </si>
  <si>
    <t>Efectivo</t>
  </si>
  <si>
    <t>Bancos/Tesorería</t>
  </si>
  <si>
    <t>Bancos/Dependencias y Otros</t>
  </si>
  <si>
    <t>Depósitos de Fondos de Terceros en Garantía y/o Administración</t>
  </si>
  <si>
    <t>Otros Efectivos y Equivalentes</t>
  </si>
  <si>
    <t>Total de Efectivo y Equivalentes</t>
  </si>
  <si>
    <t>EFE-02 ADQ. DE ACT. DE INVERSIÓN EFECTIVAMENTE PAGADAS</t>
  </si>
  <si>
    <t>Total de Aplicación de efectivo por Actividades de Inversión</t>
  </si>
  <si>
    <t>EFE-03 CONCILIACION DE FLUJOS DE EFECTIVO NETOS</t>
  </si>
  <si>
    <t>Resultados del Ejercicio Ahorro/Desahorro</t>
  </si>
  <si>
    <t>(+) Movimientos de partidas (o rubros) que no afectan al efectivo</t>
  </si>
  <si>
    <t>Intereses de la deuda pública</t>
  </si>
  <si>
    <t>Comisiones de la deuda pública</t>
  </si>
  <si>
    <t>Gastos de la deuda pública</t>
  </si>
  <si>
    <t>Costo por coberturas</t>
  </si>
  <si>
    <t>Apoyos financieros</t>
  </si>
  <si>
    <t>Diferencias por Tipo de Cambio Negativas en Efectivo y Equivalentes</t>
  </si>
  <si>
    <t>Incremento en Cuentas por Pagar de Operación</t>
  </si>
  <si>
    <t>Provisiones capítulo 1000</t>
  </si>
  <si>
    <t>Provisiones capítulo 2000</t>
  </si>
  <si>
    <t>Provisiones capítulo 3000</t>
  </si>
  <si>
    <t>Provisiones capítulo 4000</t>
  </si>
  <si>
    <t>Provisiones capítulo 8000</t>
  </si>
  <si>
    <t>(-) Movimientos de partidas (o rubros) que afectan al efectivo</t>
  </si>
  <si>
    <t>Incremento en Cuentas por Cobrar de Operación</t>
  </si>
  <si>
    <t>Ingresos por recuperar CRI 10</t>
  </si>
  <si>
    <t>Ingresos por recuperar CRI 20</t>
  </si>
  <si>
    <t>Ingresos por recuperar CRI 30</t>
  </si>
  <si>
    <t>Ingresos por recuperar CRI 40</t>
  </si>
  <si>
    <t>Ingresos por recuperar CRI 50</t>
  </si>
  <si>
    <t>Ingresos por recuperar CRI 60</t>
  </si>
  <si>
    <t>Cuentas por cobrar CRI 70</t>
  </si>
  <si>
    <t>Cuentas por cobrar CRI 80</t>
  </si>
  <si>
    <t>Cuentas por cobrar CRI 90</t>
  </si>
  <si>
    <t>= Flujos de Efectivo Netos de las Actividades de Operación</t>
  </si>
  <si>
    <t>Conciliación entre los Ingresos Presupuestarios y Contables</t>
  </si>
  <si>
    <t>(Cifras en pesos)</t>
  </si>
  <si>
    <t>Concepto</t>
  </si>
  <si>
    <t>1. Total de Ingresos Presupuestarios</t>
  </si>
  <si>
    <t>2. Más Ingresos Contables No Presupuestarios</t>
  </si>
  <si>
    <t>2.1</t>
  </si>
  <si>
    <t>2.2</t>
  </si>
  <si>
    <t>Incremento por Variación de inventarios</t>
  </si>
  <si>
    <t>2.3</t>
  </si>
  <si>
    <t>2.4</t>
  </si>
  <si>
    <t>2.5</t>
  </si>
  <si>
    <t>2.6</t>
  </si>
  <si>
    <t>Otros Ingresos Contables No Presupuestarios</t>
  </si>
  <si>
    <t>3. Menos Ingresos Presupuestarios No Contables</t>
  </si>
  <si>
    <t>Aprovechamientos Patrimoniales</t>
  </si>
  <si>
    <t>Ingresos Derivados de Financiamientos</t>
  </si>
  <si>
    <t>Otros Ingresos Presupuestarios No Contables</t>
  </si>
  <si>
    <t>4. Total de Ingresos Contables</t>
  </si>
  <si>
    <t>Conciliación entre los Egresos Presupuestarios y los Gastos Contables</t>
  </si>
  <si>
    <t>1. Total de Egresos Presupuestarios</t>
  </si>
  <si>
    <t>2. Menos Egresos Presupuestarios No Contables</t>
  </si>
  <si>
    <t>2.10</t>
  </si>
  <si>
    <t>Bienes Inmuebles</t>
  </si>
  <si>
    <t>2.11</t>
  </si>
  <si>
    <t>2.12</t>
  </si>
  <si>
    <t>Obra Pública en Bienes de Dominio Público</t>
  </si>
  <si>
    <t>2.13</t>
  </si>
  <si>
    <t>Obra Pública en Bienes Propios</t>
  </si>
  <si>
    <t>2.14</t>
  </si>
  <si>
    <t>Acciones y Participaciones de Capital</t>
  </si>
  <si>
    <t>2.15</t>
  </si>
  <si>
    <t>Compra de Títulos y Valores</t>
  </si>
  <si>
    <t>2.16</t>
  </si>
  <si>
    <t>Concesión de Préstamos</t>
  </si>
  <si>
    <t>2.17</t>
  </si>
  <si>
    <t>Inversiones en Fideicomisos, Mandatos y Otros Análogos</t>
  </si>
  <si>
    <t>2.18</t>
  </si>
  <si>
    <t>Provisiones para Contingencias y Otras Erogaciones Especiales</t>
  </si>
  <si>
    <t>2.19</t>
  </si>
  <si>
    <t>Amortización de la Deuda Pública</t>
  </si>
  <si>
    <t>2.20</t>
  </si>
  <si>
    <t>Adeudos de Ejercicios Fiscales Anteriores (ADEFAS)</t>
  </si>
  <si>
    <t>2.21</t>
  </si>
  <si>
    <t>Otros Egresos Presupuestarios No Contables</t>
  </si>
  <si>
    <t>3. Más Gastos Contables No Presupuestarios</t>
  </si>
  <si>
    <t>3.1</t>
  </si>
  <si>
    <t>3.2</t>
  </si>
  <si>
    <t>3.3</t>
  </si>
  <si>
    <t>3.4</t>
  </si>
  <si>
    <t>3.5</t>
  </si>
  <si>
    <t>3.6</t>
  </si>
  <si>
    <t>Materiales y Suministros (consumos)</t>
  </si>
  <si>
    <t>3.7</t>
  </si>
  <si>
    <t>Otros Gastos Contables No Presupuestarios</t>
  </si>
  <si>
    <t>4. Total de Gastos Contables</t>
  </si>
  <si>
    <t>Notas de Memoria</t>
  </si>
  <si>
    <t>Saldo Inicial</t>
  </si>
  <si>
    <t>Cargos del Período</t>
  </si>
  <si>
    <t>Abonos del Período</t>
  </si>
  <si>
    <t>Saldo Final</t>
  </si>
  <si>
    <t>Valores en Custodia</t>
  </si>
  <si>
    <t>Tasa</t>
  </si>
  <si>
    <t>Vencimiento</t>
  </si>
  <si>
    <t>Tipo de Contrato</t>
  </si>
  <si>
    <t>CUENTAS DE ORDEN CONTABLES</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</si>
  <si>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</si>
  <si>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</si>
  <si>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</si>
  <si>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</si>
  <si>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</si>
  <si>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</si>
  <si>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</si>
  <si>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</si>
  <si>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</si>
  <si>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</si>
  <si>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</si>
  <si>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</si>
  <si>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</si>
  <si>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</si>
  <si>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</si>
  <si>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</si>
  <si>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</si>
  <si>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Demandas Judiciales en Proceso de Resolución</t>
  </si>
  <si>
    <t>Resolución de Demandas en Proceso Judicial</t>
  </si>
  <si>
    <t>Contratos para Inversión Mediante Proyectos para Prestación de Servicios (PPS) y Similares</t>
  </si>
  <si>
    <t>Inversión Pública Contratada Mediante Proyectos para Prestación de Servicios (PPS) y Similares</t>
  </si>
  <si>
    <t>Bienes Bajo Contrato en Concesión</t>
  </si>
  <si>
    <t>Contrato de Concesión por Bienes</t>
  </si>
  <si>
    <t>Bienes Bajo Contrato en Comodato</t>
  </si>
  <si>
    <t>Contrato de Comodato por Bienes</t>
  </si>
  <si>
    <t>CUENTAS DE ORDEN PRESUPUESTARIO</t>
  </si>
  <si>
    <t>Cuentas de Orden Presupuestarias de Ingresos</t>
  </si>
  <si>
    <t>Ley de Ingresos Estimada</t>
  </si>
  <si>
    <t>Ley de Ingresos por Ejecutar</t>
  </si>
  <si>
    <t>Modificaciones a la Ley de Ingresos Estimada</t>
  </si>
  <si>
    <t>Ley de Ingresos Devengada</t>
  </si>
  <si>
    <t>Ley de Ingresos Recaudada</t>
  </si>
  <si>
    <t>Cuentas de Orden Presupuestarias de Egresos</t>
  </si>
  <si>
    <t>Presupuesto de Egresos Aprobado</t>
  </si>
  <si>
    <t>Presupuesto de Egresos por Ejercer</t>
  </si>
  <si>
    <t>Modificaciones al Presupuesto de Egresos Aprobado</t>
  </si>
  <si>
    <t>Presupuesto de Egresos Comprometido</t>
  </si>
  <si>
    <t>Presupuesto de Egresos Devengado</t>
  </si>
  <si>
    <t>Presupuesto de Egresos Ejercido</t>
  </si>
  <si>
    <t>Presupuesto de Egresos Pagado</t>
  </si>
  <si>
    <t>Bajo protesta de decir verdad declaramos que los Estados Financieros</t>
  </si>
  <si>
    <t xml:space="preserve"> y sus notas, son razonablemente correctos y son responsabilidad del emisor.</t>
  </si>
  <si>
    <t>Bajo protesta de decir verdad declaramos que los Estados Financieros y sus notas, son razonablemente correctos</t>
  </si>
  <si>
    <t xml:space="preserve"> y son responsabilidad del emisor.</t>
  </si>
  <si>
    <t>Sistema de Agua Potable y Alcantarillado de León</t>
  </si>
  <si>
    <t>Anual</t>
  </si>
  <si>
    <t>Del 01 de enero al 31 de diciembre de 2024</t>
  </si>
  <si>
    <t>Cuenta Pública</t>
  </si>
  <si>
    <t>Importe de los ingresos propios obtenidos por el ente por sus actividades de prestación de servicios.</t>
  </si>
  <si>
    <t>convenios de aportación con fraccionamientos</t>
  </si>
  <si>
    <t>Importe de los ingresos obtenidos por concepto de intereses ganados por  instrumentos financieros.</t>
  </si>
  <si>
    <t>bonificaciones y descuentos obtenidos</t>
  </si>
  <si>
    <t>Importe de otros ingresos y beneficios varios no incluidos en las cuentas anteriores, obtenidos por el ente público.</t>
  </si>
  <si>
    <t>Importe del gasto por las percepciones correspondientes al personal de carácter permanente.</t>
  </si>
  <si>
    <t>Importe del gasto por las percepciones adicionales y especiales, así como las gratificaciones que se otorgan tanto al personal de carácter permanente</t>
  </si>
  <si>
    <t>Importe del gasto por otras prestaciones sociales y económicas, a favor del personal, de acuerdo con las disposiciones legales vigentes y/o acuerdos contractuales respectivos.</t>
  </si>
  <si>
    <t>Importe del gasto por materiales y artículos utilizados en la construcción, reconstrucción, ampliación, adaptación, mejora, conservación, reparación y mantenimiento.</t>
  </si>
  <si>
    <t>Importe del gasto por sustancias, productos químicos; así como toda clase de materiales y suministros médicos y de laboratorio.</t>
  </si>
  <si>
    <t>Importe del gasto por servicios básicos necesarios para el funcionamiento del ente público.</t>
  </si>
  <si>
    <t>Importe del gasto por los subsidios destinadas a promover y fomentar las operaciones del beneficiario; mantener los niveles en los precios; apoyar el consumo, la distribución y comercialización de los bienes; motivar la inversión; cubrir impactos financieros; promover la innovación tecnológica; así como para el fomento de las actividades agropecuarias, industriales o de servicios y vivienda.</t>
  </si>
  <si>
    <t>Comprende el importe del gasto por las ayudas sociales que el ente público otorga a personas, instituciones y diversos sectores de la población para propósitos sociales.</t>
  </si>
  <si>
    <t>Provision de estudio actuarial</t>
  </si>
  <si>
    <t>Monto del gasto por depreciación que corresponde aplicar, por concepto de disminución del valor derivado del uso de infraestructura del ente público.</t>
  </si>
  <si>
    <t>Promedios</t>
  </si>
  <si>
    <t>LÍNEA RECTA</t>
  </si>
  <si>
    <t>5% ANUAL</t>
  </si>
  <si>
    <t>REGISTRO MENSUAL</t>
  </si>
  <si>
    <t>10% Y 33.33%</t>
  </si>
  <si>
    <t>10% ANUAL</t>
  </si>
  <si>
    <t>25% ANUAL</t>
  </si>
  <si>
    <t>10% Y 8%</t>
  </si>
  <si>
    <t>REGISTRO MENSUAL POR VIGENCIA</t>
  </si>
  <si>
    <t>CUENTAS CON VENCIMIENTO DE 24 MESES O MAS</t>
  </si>
  <si>
    <t>2% SOBRE EL INVENTARIO AL CIERRE DEL EJERCICIO</t>
  </si>
  <si>
    <t>DEPÓSITOS EN GARANTIA CFE Y OTROS</t>
  </si>
  <si>
    <t>DEPÓSITOS EN GARANTIA</t>
  </si>
  <si>
    <t>SALDO A FAVOR DE USUARIOS</t>
  </si>
  <si>
    <t>SALDO A FAVOR DE FRACCIONADORES</t>
  </si>
  <si>
    <t>JUICIOS LABORALES</t>
  </si>
  <si>
    <t>ESTUDIO ACTUARIAL, SERVICIOS E INSUMOS</t>
  </si>
  <si>
    <t>JUICIOS EMPRESAS</t>
  </si>
  <si>
    <t>ESTUDIO ACTUARIAL</t>
  </si>
  <si>
    <t>ZAPOTILLO T1</t>
  </si>
  <si>
    <t>LINEA RECTA</t>
  </si>
  <si>
    <t>DE ACUERDO A LAS NECESIDADES DEL INSTITUTO</t>
  </si>
  <si>
    <t>Ingresos propio de la entidad</t>
  </si>
  <si>
    <t>Subsidio mensual otorgado por el municipio</t>
  </si>
  <si>
    <t>Rendimientos bancarios</t>
  </si>
  <si>
    <t xml:space="preserve">Ingresos por adopción de un habitat </t>
  </si>
  <si>
    <t>Sueldo correspondiente a la plantilla de personal , seguridad social  ,servicios  avance de contratos y depreciación.</t>
  </si>
  <si>
    <t>Sueldo correspondiente a la plantilla de personal</t>
  </si>
  <si>
    <t>Mantto de en general y mejoras al parque</t>
  </si>
  <si>
    <t>Alimentación de 1300 especies</t>
  </si>
  <si>
    <t>Productos Adquiridos para su comercialización, que son generadores de ingreso.</t>
  </si>
  <si>
    <t>Servicio de energía eléctrica, telefonía.</t>
  </si>
  <si>
    <t>Servicios préstados en eventos especiales</t>
  </si>
  <si>
    <t>Depreciación de bienes muebles de la entidad de acuerdo al porcentaje establecido.</t>
  </si>
  <si>
    <t>El importe a+ de365 días se encuentra en litigio, 1,656,921.50.</t>
  </si>
  <si>
    <t>PEPS</t>
  </si>
  <si>
    <t>No tener mermas o producto caducado</t>
  </si>
  <si>
    <t>Cifras Confiables</t>
  </si>
  <si>
    <t>UNITARIO</t>
  </si>
  <si>
    <t>Costo de Adquisición</t>
  </si>
  <si>
    <t>No se realizaron cambios en el periodo informado</t>
  </si>
  <si>
    <t>Por tiempo porcentajes de depreciación. Los señalados en la Ley General de Contabilidad Gubernamental</t>
  </si>
  <si>
    <t>Por tiempo porcentajes de depreciación. Los señalados en la Ley del Impuesto sobre la renta o por la Ley General de Contabilidad Gubernamental</t>
  </si>
  <si>
    <t>Factibilidad de Pago mes inmediato siguiente</t>
  </si>
  <si>
    <t>Provisión para el pago de liquidaciones</t>
  </si>
  <si>
    <t>Estatal</t>
  </si>
  <si>
    <t>Transferencias ej. Ant.</t>
  </si>
  <si>
    <t xml:space="preserve"> Municipal</t>
  </si>
  <si>
    <t xml:space="preserve">Ajuste en sistema Opergob   </t>
  </si>
  <si>
    <t>n/a</t>
  </si>
  <si>
    <t>41730-0730-0001-0001</t>
  </si>
  <si>
    <t>CASA DE LA CULTURA DIEGO RIVERA</t>
  </si>
  <si>
    <t>41730-0730-0001-0002</t>
  </si>
  <si>
    <t>ESCUELA DE ARTES PLASTICAS</t>
  </si>
  <si>
    <t>41730-0730-0001-0004</t>
  </si>
  <si>
    <t>ESCUELA DE MUSICA</t>
  </si>
  <si>
    <t>41730-0730-0001-0006</t>
  </si>
  <si>
    <t>CACUL EFREN HERNANDEZ</t>
  </si>
  <si>
    <t>41730-0730-0003-0002</t>
  </si>
  <si>
    <t>RENTA DE STAND</t>
  </si>
  <si>
    <t>41730-0730-0003-0003</t>
  </si>
  <si>
    <t>OTROS FERIA DEL LIBRO</t>
  </si>
  <si>
    <t>41730-0730-0004-0001</t>
  </si>
  <si>
    <t>VENTA DE BOLETOS FIC</t>
  </si>
  <si>
    <t>41730-0730-0005-0001</t>
  </si>
  <si>
    <t>VENTA DE BOLETOS FIAC</t>
  </si>
  <si>
    <t>41730-0730-0008-0001</t>
  </si>
  <si>
    <t>VENTA DE LIBROS</t>
  </si>
  <si>
    <t>41730-0730-0010-0002</t>
  </si>
  <si>
    <t>INGRESOS GALERIA JESUS GALLARDO</t>
  </si>
  <si>
    <t>41730-0730-0010-0006</t>
  </si>
  <si>
    <t>PRESENTACIONES BANDA MUNICIPAL</t>
  </si>
  <si>
    <t>41730-0730-0010-0007</t>
  </si>
  <si>
    <t>APOYOS (FACTURAS)</t>
  </si>
  <si>
    <t>41730-0730-0010-0010</t>
  </si>
  <si>
    <t>OTROS</t>
  </si>
  <si>
    <t>41730-0730-0010-0012</t>
  </si>
  <si>
    <t>ALTERNATIVAS</t>
  </si>
  <si>
    <t>41730-0730-0010-0014</t>
  </si>
  <si>
    <t>OTROS INGRESOS CON IVA</t>
  </si>
  <si>
    <t>41730-0730-0010-0015</t>
  </si>
  <si>
    <t>CONVENIOS VARIOS</t>
  </si>
  <si>
    <t>41730-0730-0010-0016</t>
  </si>
  <si>
    <t>INSTITUTO ESTATAL DE LA CULTURA</t>
  </si>
  <si>
    <t>41730-0730-0011-0001</t>
  </si>
  <si>
    <t>TEATRO MANUEL DOBLADO</t>
  </si>
  <si>
    <t>41730-0730-0011-0002</t>
  </si>
  <si>
    <t>TEATRO MARIA GREVER</t>
  </si>
  <si>
    <t>41730-0730-0014-0001</t>
  </si>
  <si>
    <t>ARRENDAMIENTO PLAZA DE GALLOS</t>
  </si>
  <si>
    <t>41730-0730-0015-0001</t>
  </si>
  <si>
    <t>VENTA DE BOLETOS FESTIVAL DE MONÓLOGOS</t>
  </si>
  <si>
    <t>41730-0730-0016-0001</t>
  </si>
  <si>
    <t>ARRENDAMIENTO PATIO CASA LUIS LONG</t>
  </si>
  <si>
    <t>42210-0910-0001-0005</t>
  </si>
  <si>
    <t>INGRESOS POR SUBSIDIO MUNICIPIO</t>
  </si>
  <si>
    <t>51110-1131-0000-0000</t>
  </si>
  <si>
    <t>SUELDOS BASE AL PERSONAL PERMANENTE</t>
  </si>
  <si>
    <t>SUELDO DEL PERSONAL BASE</t>
  </si>
  <si>
    <t>51120-1212-0000-0000</t>
  </si>
  <si>
    <t>HONORARIOS</t>
  </si>
  <si>
    <t>51120-1221-0000-0000</t>
  </si>
  <si>
    <t>SUELDOS BASE AL PERSONAL EVENTUAL</t>
  </si>
  <si>
    <t>SUELDO MAESTROS</t>
  </si>
  <si>
    <t>51130-1311-0000-0000</t>
  </si>
  <si>
    <t>PRIMAS POR AÑOS DE SERVICIOS EFECTIVOS P</t>
  </si>
  <si>
    <t>51130-1321-0000-0000</t>
  </si>
  <si>
    <t>PRIMAS DE VACACIONES, DOMINICAL</t>
  </si>
  <si>
    <t>51130-1323-0000-0000</t>
  </si>
  <si>
    <t>GRATIFICACIÓN FIN DE AÑO</t>
  </si>
  <si>
    <t>51130-1342-0000-0000</t>
  </si>
  <si>
    <t>RETRIBUCIONES POR ACTIVIDADES ESPECIALES</t>
  </si>
  <si>
    <t>51140-1411-0000-0000</t>
  </si>
  <si>
    <t>APORTACIONES DE SEGURIDAD SOCIAL</t>
  </si>
  <si>
    <t>51140-1421-0000-0000</t>
  </si>
  <si>
    <t>APORTACIONES A FONDOS DE VIVIENDA</t>
  </si>
  <si>
    <t>51140-1431-0000-0000</t>
  </si>
  <si>
    <t>APORTACIONES AL SISTEMA PARA EL RETIRO</t>
  </si>
  <si>
    <t>51150-1511-0000-0000</t>
  </si>
  <si>
    <t>CUOTAS PARA EL FONDO DE AHORRO</t>
  </si>
  <si>
    <t>51150-1521-0000-0000</t>
  </si>
  <si>
    <t>INDEMNIZACIONES</t>
  </si>
  <si>
    <t>51150-1522-0000-0000</t>
  </si>
  <si>
    <t>LIQUIDACIONES POR INDEMNIZACIONES Y POR</t>
  </si>
  <si>
    <t>51150-1545-0000-0000</t>
  </si>
  <si>
    <t>AYUDA PARA DESPENSA</t>
  </si>
  <si>
    <t>51150-1547-0000-0000</t>
  </si>
  <si>
    <t>AYUDA PARA DÍA DE REYES</t>
  </si>
  <si>
    <t>51150-1548-0000-0000</t>
  </si>
  <si>
    <t>AYUDA PARA 10 DE MAYO</t>
  </si>
  <si>
    <t>51150-1592-0000-0000</t>
  </si>
  <si>
    <t>PREMIO POR PUNTUALIDAD</t>
  </si>
  <si>
    <t>51150-1593-0000-0000</t>
  </si>
  <si>
    <t>PREMIO POR ASISTENCIA</t>
  </si>
  <si>
    <t>51210-2111-0000-0000</t>
  </si>
  <si>
    <t>MATERIALES Y ÚTILES DE OFICINA</t>
  </si>
  <si>
    <t>51210-2141-0000-0000</t>
  </si>
  <si>
    <t>MATERIALES Y ÚTILES DE TECNOLOGÍAS DE LA</t>
  </si>
  <si>
    <t>51210-2151-0000-0000</t>
  </si>
  <si>
    <t>MATERIAL IMPRESO E INFORMACIÓN DIGITAL</t>
  </si>
  <si>
    <t>51210-2161-0000-0000</t>
  </si>
  <si>
    <t>MATERIAL DE LIMPIEZA</t>
  </si>
  <si>
    <t>51210-2171-0000-0000</t>
  </si>
  <si>
    <t>MATERIALES Y ÚTILES DE ENSEÑANZA</t>
  </si>
  <si>
    <t>51220-2211-0000-0000</t>
  </si>
  <si>
    <t>PRODUCTOS ALIMENTICIOS PARA PERSONAS</t>
  </si>
  <si>
    <t>51240-2441-0000-0000</t>
  </si>
  <si>
    <t>MADERA Y PRODUCTOS DE MADERA</t>
  </si>
  <si>
    <t>51240-2461-0000-0000</t>
  </si>
  <si>
    <t>Material eléctrico y electrónico</t>
  </si>
  <si>
    <t>51240-2471-0000-0000</t>
  </si>
  <si>
    <t>ARTÍCULOS METÁLICOS PARA LA CONSTRUCCIÓN</t>
  </si>
  <si>
    <t>51240-2481-0000-0000</t>
  </si>
  <si>
    <t>MATERIALES COMPLEMENTARIOS .</t>
  </si>
  <si>
    <t>51250-2531-0000-0000</t>
  </si>
  <si>
    <t>MEDICINAS Y PRODUCTOS FARMACÉUTICOS</t>
  </si>
  <si>
    <t>51260-2613-0000-0000</t>
  </si>
  <si>
    <t>Combustibles, lubricantes y aditivos des</t>
  </si>
  <si>
    <t>51270-2712-0000-0000</t>
  </si>
  <si>
    <t>VESTUARIO Y UNIFORMES ACTIVIDADES OPERAT</t>
  </si>
  <si>
    <t>51270-2721-0000-0000</t>
  </si>
  <si>
    <t>PRENDAS DE SEGURIDAD Y PROTECCION PERSON</t>
  </si>
  <si>
    <t>51290-2911-0000-0000</t>
  </si>
  <si>
    <t>HERRAMIENTAS MENORES</t>
  </si>
  <si>
    <t>51290-2931-0000-0000</t>
  </si>
  <si>
    <t>REFACCIONES Y ACCESORIOS MENORES DE MOBI</t>
  </si>
  <si>
    <t>51290-2941-0000-0000</t>
  </si>
  <si>
    <t>REFACCIONES Y ACCESORIOS MENORES DE EQUI</t>
  </si>
  <si>
    <t>51290-2961-0000-0000</t>
  </si>
  <si>
    <t>51290-2991-0000-0000</t>
  </si>
  <si>
    <t>REFACCIONES Y ACCESORIOS MENORES OTROS B</t>
  </si>
  <si>
    <t>51310-3111-0000-0000</t>
  </si>
  <si>
    <t>SERVICIO DE ENERGÍA ELÉCTRICA</t>
  </si>
  <si>
    <t>51310-3131-0000-0000</t>
  </si>
  <si>
    <t>SERVICIO DE AGUA</t>
  </si>
  <si>
    <t>51310-3141-0000-0000</t>
  </si>
  <si>
    <t>SERVICIO TELEFONÍA TRADICIONAL</t>
  </si>
  <si>
    <t>51310-3151-0000-0000</t>
  </si>
  <si>
    <t>SERVICIO TELEFONÍA CELULAR</t>
  </si>
  <si>
    <t>51310-3171-0000-0000</t>
  </si>
  <si>
    <t>Servicios de acceso de Internet, redes y</t>
  </si>
  <si>
    <t>51310-3181-0000-0000</t>
  </si>
  <si>
    <t>SERVICIOS POSTALES</t>
  </si>
  <si>
    <t>51320-3233-0000-0000</t>
  </si>
  <si>
    <t>Arrendamiento de equipo y bienes informá</t>
  </si>
  <si>
    <t>51330-3311-0000-0000</t>
  </si>
  <si>
    <t>SERVICIOS LEGALES</t>
  </si>
  <si>
    <t>51330-3331-0000-0000</t>
  </si>
  <si>
    <t>Servicios de procesos, técnica y en tecn</t>
  </si>
  <si>
    <t>51330-3341-0000-0000</t>
  </si>
  <si>
    <t>SERVICIOS DE CAPACITACIÓN</t>
  </si>
  <si>
    <t>51330-3361-0000-0000</t>
  </si>
  <si>
    <t>IMPRESIONES OFICIALES</t>
  </si>
  <si>
    <t>51330-3381-0000-0000</t>
  </si>
  <si>
    <t>SERVICIOS DE VIGILANCIA</t>
  </si>
  <si>
    <t>51330-3391-0000-0000</t>
  </si>
  <si>
    <t>SERVICIOS PROFESIONALES, CIENTÍFICOS Y T</t>
  </si>
  <si>
    <t>51340-3411-0000-0000</t>
  </si>
  <si>
    <t>SERVICIOS FINANCIEROS Y BANCARIOS</t>
  </si>
  <si>
    <t>51340-3412-0000-0000</t>
  </si>
  <si>
    <t>DIFERENCIA CAMBIARIA</t>
  </si>
  <si>
    <t>51340-3441-0000-0000</t>
  </si>
  <si>
    <t>SEGUROS DE RESPONSABILIDAD PATRIMONIAL Y</t>
  </si>
  <si>
    <t>51340-3451-0000-0000</t>
  </si>
  <si>
    <t>SEGURO DE BIENES PATRIMONIALES</t>
  </si>
  <si>
    <t>51340-3471-0000-0000</t>
  </si>
  <si>
    <t>FLETES Y MANIOBRAS</t>
  </si>
  <si>
    <t>51350-3511-0000-0000</t>
  </si>
  <si>
    <t>CONSERVACIÓN Y MANTENIMIENTO DE INMUEBLE</t>
  </si>
  <si>
    <t>51350-3513-0000-0000</t>
  </si>
  <si>
    <t>Adaptación de inmuebles</t>
  </si>
  <si>
    <t>51350-3521-0000-0000</t>
  </si>
  <si>
    <t>INSTALACIÓN, REPARACIÓN Y MANTENIMIENTO</t>
  </si>
  <si>
    <t>51350-3531-0000-0000</t>
  </si>
  <si>
    <t>51350-3551-0000-0000</t>
  </si>
  <si>
    <t>REPARACIÓN Y MANTENIMIENTO DE EQUIPO DE</t>
  </si>
  <si>
    <t>51350-3571-0000-0000</t>
  </si>
  <si>
    <t>51350-3591-0000-0000</t>
  </si>
  <si>
    <t>Servicios de Jardineria y Fumigacion</t>
  </si>
  <si>
    <t>51360-3611-0000-0000</t>
  </si>
  <si>
    <t>Difusión por radio, televisión y otros m</t>
  </si>
  <si>
    <t>51360-3612-0000-0000</t>
  </si>
  <si>
    <t>Impresión y elaboración de publicaciones</t>
  </si>
  <si>
    <t>51360-3613-0000-0000</t>
  </si>
  <si>
    <t>ESPECTÁCULOS CULTURALES</t>
  </si>
  <si>
    <t>51360-3661-0000-0000</t>
  </si>
  <si>
    <t>SERVICIO DE CREACIÓN Y DIFUSIÓN DE CONTE</t>
  </si>
  <si>
    <t>51370-3721-0000-0000</t>
  </si>
  <si>
    <t>PASAJES TERRESTRES</t>
  </si>
  <si>
    <t>51370-3751-0000-0000</t>
  </si>
  <si>
    <t>VIÁTICOS EN EL PAÍS.</t>
  </si>
  <si>
    <t>51370-3791-0000-0000</t>
  </si>
  <si>
    <t>OTROS SERVICIOS DE TRASLADO Y HOSPEDAJE</t>
  </si>
  <si>
    <t>51380-3811-0000-0000</t>
  </si>
  <si>
    <t>GASTOS DE CEREMONIAL</t>
  </si>
  <si>
    <t>51380-3812-0000-0000</t>
  </si>
  <si>
    <t>EVENTOS INSTITUCIONALES</t>
  </si>
  <si>
    <t>51380-3831-0000-0000</t>
  </si>
  <si>
    <t>CONGRESOS Y CONVENCIONES</t>
  </si>
  <si>
    <t>CORRESPONDE A GASTOS QUE SE REALIZAN PARA LLEVAR A CABO DIVERSOS PROYECTOS EN LOS QUE SE INCLUYEN HONORARIOS DE ARTISTAS, HOTELES, TRANSPORTE,COMIDAS ENTRE OTROS</t>
  </si>
  <si>
    <t>51380-3841-0000-0000</t>
  </si>
  <si>
    <t>EXPOSICIONES</t>
  </si>
  <si>
    <t>51380-3851-0000-0000</t>
  </si>
  <si>
    <t>Gastos de representación</t>
  </si>
  <si>
    <t>51380-3852-0000-0000</t>
  </si>
  <si>
    <t>GASTOS DE OFICINA Y ORGANIZACIÓN</t>
  </si>
  <si>
    <t>51390-3921-0000-0000</t>
  </si>
  <si>
    <t>OTROS IMPUESTOS Y DERECHOS</t>
  </si>
  <si>
    <t>51390-3951-0000-0000</t>
  </si>
  <si>
    <t>PENAS, MULTAS, ACCES Y ACTUALIZACIONES</t>
  </si>
  <si>
    <t>51390-3961-0000-0000</t>
  </si>
  <si>
    <t>OTROS GASTOS POR RESPONSABILIDADES</t>
  </si>
  <si>
    <t>51390-3981-0000-0000</t>
  </si>
  <si>
    <t>Impuesto sobre nóminas</t>
  </si>
  <si>
    <t>51390-3991-0000-0000</t>
  </si>
  <si>
    <t>OTROS SERVICIOS GENERALES</t>
  </si>
  <si>
    <t>55151-0000-0001-0000</t>
  </si>
  <si>
    <t>DEPRECIACION DE MOBILIARIO Y EQUIPO</t>
  </si>
  <si>
    <t>55151-0000-0002-0000</t>
  </si>
  <si>
    <t>DEPRECIACION DE BIENES INFORMATICOS</t>
  </si>
  <si>
    <t>55151-0000-0003-0000</t>
  </si>
  <si>
    <t>DEPRECIACION MUEBLES EXCEPTO DE OFICINA</t>
  </si>
  <si>
    <t>55152-0000-0001-0000</t>
  </si>
  <si>
    <t>DEPRECIACION DE MOBILIARIO Y EQ EDUCACIO</t>
  </si>
  <si>
    <t>55154-0000-0001-0000</t>
  </si>
  <si>
    <t>DEPRECIACION EQUIPO DE TRANSPORTE</t>
  </si>
  <si>
    <t>55156-0000-0001-0000</t>
  </si>
  <si>
    <t>DEPRECIACION DE HERRAMIENTAS</t>
  </si>
  <si>
    <t>55156-0000-0002-0000</t>
  </si>
  <si>
    <t>DEPRECIACION OTROS BIENES MUEBLES</t>
  </si>
  <si>
    <t>55171-0000-0001-0000</t>
  </si>
  <si>
    <t>AMORTIZACION DE SOFTWARE</t>
  </si>
  <si>
    <t>55181-0000-0001-0000</t>
  </si>
  <si>
    <t>DISMINUCIÓN DE BIENES POR PÉRDIDA, OBSO</t>
  </si>
  <si>
    <t>11221-0000-0010-0002</t>
  </si>
  <si>
    <t>ESCUELA PROFESIONAL DE COMERCIO Y ADMON</t>
  </si>
  <si>
    <t>VENCIDA</t>
  </si>
  <si>
    <t>11221-0000-0010-0012</t>
  </si>
  <si>
    <t>UNIVERSIDAD NACIONAL AUTÓNOMA DE MEXICO</t>
  </si>
  <si>
    <t>11221-0000-0010-0013</t>
  </si>
  <si>
    <t>MUNICIPIO DE LEON</t>
  </si>
  <si>
    <t>11221-0000-0010-0014</t>
  </si>
  <si>
    <t>FORUM CULTURAL GUANAJUATO</t>
  </si>
  <si>
    <t>11221-0000-0010-0021</t>
  </si>
  <si>
    <t>PARTIDO ACCION NACIONAL</t>
  </si>
  <si>
    <t>11221-0000-0010-0027</t>
  </si>
  <si>
    <t>UNIVERSIDAD DE LA SALLE BAJIO AC</t>
  </si>
  <si>
    <t>11221-0000-0010-0042</t>
  </si>
  <si>
    <t>GAYTAN AGUIÑAGA IRMA</t>
  </si>
  <si>
    <t>11221-0000-0010-0092</t>
  </si>
  <si>
    <t>PÁGINA TRES S.A.</t>
  </si>
  <si>
    <t>11221-0000-0010-0095</t>
  </si>
  <si>
    <t>SELECTOR S.A. DE C.V.</t>
  </si>
  <si>
    <t>11249-0000-0001-0001</t>
  </si>
  <si>
    <t>IVA A FAVOR</t>
  </si>
  <si>
    <t>11249-0000-0001-0003</t>
  </si>
  <si>
    <t>IVA ACREDITABLE PENDIENTE DE PAGO</t>
  </si>
  <si>
    <t>11231-0000-0001-0010</t>
  </si>
  <si>
    <t>VARIOS</t>
  </si>
  <si>
    <t>11231-0000-0001-0017</t>
  </si>
  <si>
    <t>PEREZ CORDERO LAURA</t>
  </si>
  <si>
    <t>Se realizaran las acciones correspondientes para su recuperación</t>
  </si>
  <si>
    <t>11231-0000-0002-0024</t>
  </si>
  <si>
    <t>ISAIAS ALVAREZ MARICHEZ</t>
  </si>
  <si>
    <t>Gasto por Comprobar</t>
  </si>
  <si>
    <t>11231-0000-0002-0059</t>
  </si>
  <si>
    <t>PONCE DURAN MONICA GUADALUPE</t>
  </si>
  <si>
    <t>11231-0000-0002-0076</t>
  </si>
  <si>
    <t>ALVEAR GARCIA JOSÉ ANTONIO</t>
  </si>
  <si>
    <t>11231-0000-0002-0080</t>
  </si>
  <si>
    <t>ZARATE GARCIA KARLA</t>
  </si>
  <si>
    <t>11231-0000-0002-0082</t>
  </si>
  <si>
    <t>ALVAREZ MARICHEZ ISAIAS</t>
  </si>
  <si>
    <t>11231-0000-0002-0094</t>
  </si>
  <si>
    <t>PEREZ FLORES TANIA</t>
  </si>
  <si>
    <t>11231-0000-0002-0098</t>
  </si>
  <si>
    <t>MEZA MADRIGAL MARIANA</t>
  </si>
  <si>
    <t>11231-0000-0002-0118</t>
  </si>
  <si>
    <t>SALADO IÑIGUEZ VICTORIA GUADALUPE</t>
  </si>
  <si>
    <t>11231-0000-0003-0016</t>
  </si>
  <si>
    <t>HERNANDEZ FELIPE DE JESUS</t>
  </si>
  <si>
    <t>Descuento de anticipo via nomina</t>
  </si>
  <si>
    <t>11231-0000-0003-0019</t>
  </si>
  <si>
    <t>PEREZ MORENO JAVIER IGNACIO</t>
  </si>
  <si>
    <t>11231-0000-0003-0046</t>
  </si>
  <si>
    <t>GONZALEZ BARROSO ALFREDO</t>
  </si>
  <si>
    <t>11231-0000-0003-0073</t>
  </si>
  <si>
    <t>PORRAS JUAREZ FRANCISCO JAVIER</t>
  </si>
  <si>
    <t>11231-0000-0003-0098</t>
  </si>
  <si>
    <t>VALADEZ CAMARENA JOSE FERNANDO</t>
  </si>
  <si>
    <t>11231-0000-0003-0099</t>
  </si>
  <si>
    <t>PANTOJA BUSTAMANTE GUILLERMO TADEO</t>
  </si>
  <si>
    <t>11231-0000-0003-0100</t>
  </si>
  <si>
    <t>PONCE MONTERO RODOLFO</t>
  </si>
  <si>
    <t>11231-0000-0003-0103</t>
  </si>
  <si>
    <t>MANRIQUE CANDELAS MA TRINIDA</t>
  </si>
  <si>
    <t>11231-0000-0003-0104</t>
  </si>
  <si>
    <t>SALCEDO RICARDO</t>
  </si>
  <si>
    <t>11231-0000-0003-0107</t>
  </si>
  <si>
    <t>KEYS SANCHEZ EDUARDO</t>
  </si>
  <si>
    <t>11231-0000-0003-0115</t>
  </si>
  <si>
    <t>GARCIA COSTALES MARIA</t>
  </si>
  <si>
    <t>11231-0000-0003-0136</t>
  </si>
  <si>
    <t>BARCENAS PARRA MIGUEL</t>
  </si>
  <si>
    <t>11231-0000-0003-0137</t>
  </si>
  <si>
    <t>LUGO LOPEZ ISRAEL ANDRES</t>
  </si>
  <si>
    <t>11231-0000-0003-0138</t>
  </si>
  <si>
    <t>MARTINEZ TOVAR MARIA DOLORES</t>
  </si>
  <si>
    <t>11231-0000-0003-0156</t>
  </si>
  <si>
    <t>BARAJAS HERNANDEZ CHRISTIAN</t>
  </si>
  <si>
    <t>11231-0000-0003-0157</t>
  </si>
  <si>
    <t>ALCOCER PULIDO IGNACIO</t>
  </si>
  <si>
    <t>11231-0000-0003-0158</t>
  </si>
  <si>
    <t>CARRILLO CALDERON IRIS</t>
  </si>
  <si>
    <t>11231-0000-0003-0159</t>
  </si>
  <si>
    <t>GUTIERREZ VAZQUEZ JOSE LUIS</t>
  </si>
  <si>
    <t>11231-0000-0003-0160</t>
  </si>
  <si>
    <t>SAUCEDO VALADEZ LUIS GERONIMO</t>
  </si>
  <si>
    <t>11231-0000-0003-0161</t>
  </si>
  <si>
    <t>JAIMES JURADO ESTEBAN</t>
  </si>
  <si>
    <t>11231-0000-0003-0162</t>
  </si>
  <si>
    <t>ALCARAZ CASTRO JORGE BRAULIO DE JESUS</t>
  </si>
  <si>
    <t>11231-0000-0003-0163</t>
  </si>
  <si>
    <t>SMITH VELAZQUEZ JAQUELINE</t>
  </si>
  <si>
    <t>11231-0000-0003-0164</t>
  </si>
  <si>
    <t>GUTIERREZ HERRERA MABEL GISELA</t>
  </si>
  <si>
    <t>11231-0000-0003-0165</t>
  </si>
  <si>
    <t>HERNANDEZ GONZALEZ CARLOS ANTONIO</t>
  </si>
  <si>
    <t>11231-0000-0003-0166</t>
  </si>
  <si>
    <t>PARAMO LOPEZ ADELA PALMIRA</t>
  </si>
  <si>
    <t>11231-0000-0003-0181</t>
  </si>
  <si>
    <t>ROMO GONZALEZ LAURA MARCELA</t>
  </si>
  <si>
    <t>11231-0000-0003-0196</t>
  </si>
  <si>
    <t>NEGRETE ALVAREZ OSCAR ARTURO</t>
  </si>
  <si>
    <t>11231-0000-0003-0199</t>
  </si>
  <si>
    <t>CRUZ NUÑEZ CARLOS</t>
  </si>
  <si>
    <t>11231-0000-0003-0200</t>
  </si>
  <si>
    <t>DE ANDA ALVAREZ NICOLAS</t>
  </si>
  <si>
    <t>11231-0000-0003-0201</t>
  </si>
  <si>
    <t>GONZALEZ GARCIA JONATHAN JOSAFAT</t>
  </si>
  <si>
    <t>11231-0000-0003-0202</t>
  </si>
  <si>
    <t>LOFARO FUENTES AMALFI NILLILIA</t>
  </si>
  <si>
    <t>11231-0000-0003-0203</t>
  </si>
  <si>
    <t>MEDINA REGALADO ARANTXA CARRE</t>
  </si>
  <si>
    <t>11231-0000-0003-0205</t>
  </si>
  <si>
    <t>HERNANDEZ GOMEZ MA. DEL ROCIO</t>
  </si>
  <si>
    <t>11231-0000-0003-0206</t>
  </si>
  <si>
    <t>MARTINEZ HERMENEGILDO JOSE ANTONIO</t>
  </si>
  <si>
    <t>11231-0000-0003-0207</t>
  </si>
  <si>
    <t>SERNA GUERRERO MA. GUADALUPE</t>
  </si>
  <si>
    <t>11231-0000-0003-0232</t>
  </si>
  <si>
    <t>MACIAS GONZALEZ OFELIA</t>
  </si>
  <si>
    <t>11231-0000-0003-0239</t>
  </si>
  <si>
    <t>HERNANDEZ RODRIGUEZ EDUARDO</t>
  </si>
  <si>
    <t>11231-0000-0003-0242</t>
  </si>
  <si>
    <t>ALVAREZ MARICHES ISAIAS</t>
  </si>
  <si>
    <t>11231-0000-0003-0243</t>
  </si>
  <si>
    <t>ALVAREZ AKIL JUAN PABLO</t>
  </si>
  <si>
    <t>11231-0000-0003-0244</t>
  </si>
  <si>
    <t>LARA MARTINEZ MA ASUNCION</t>
  </si>
  <si>
    <t>11231-0000-0003-0255</t>
  </si>
  <si>
    <t>CORNEJO LOSADA FRANCISCO GERARDO</t>
  </si>
  <si>
    <t>11231-0000-0003-0256</t>
  </si>
  <si>
    <t>MENDOZA RAMOS CARLOS ALEJANDRO</t>
  </si>
  <si>
    <t>11231-0000-0003-0278</t>
  </si>
  <si>
    <t>VERA CORTES JOSE ANDRES</t>
  </si>
  <si>
    <t>11231-0000-0003-0280</t>
  </si>
  <si>
    <t>TORRES LOZANO JUAN GERARDO</t>
  </si>
  <si>
    <t>11231-0000-0003-0292</t>
  </si>
  <si>
    <t>LARA HIGUERA ROCIO MARGARITA</t>
  </si>
  <si>
    <t>11231-0000-0003-0305</t>
  </si>
  <si>
    <t>GARZA VILLANUEVA JULIO CESAR</t>
  </si>
  <si>
    <t>11231-0000-0003-0311</t>
  </si>
  <si>
    <t>ESPARZA ZAVALA KARINA</t>
  </si>
  <si>
    <t>11231-0000-0003-0341</t>
  </si>
  <si>
    <t>GRISELDA GARCIA LOZANO</t>
  </si>
  <si>
    <t>11310-0000-0001-0008</t>
  </si>
  <si>
    <t>TELEFONOS DE MEXICO</t>
  </si>
  <si>
    <t>Por Recuperar</t>
  </si>
  <si>
    <t>11310-0000-0001-0010</t>
  </si>
  <si>
    <t>PADILLA HNOS IMPRSORA</t>
  </si>
  <si>
    <t>11310-0000-0001-0017</t>
  </si>
  <si>
    <t>GRUPO TURISTICO DEL CENTRO OCC</t>
  </si>
  <si>
    <t>11310-0000-0001-0037</t>
  </si>
  <si>
    <t>HOTELES MODERNOS SA DE CV</t>
  </si>
  <si>
    <t>11310-0000-0001-0043</t>
  </si>
  <si>
    <t>RAMIREZ CISNEROS JUAN MANUEL</t>
  </si>
  <si>
    <t>11310-0000-0001-0044</t>
  </si>
  <si>
    <t>LOPEZ ZENDEJAS ALBERTO</t>
  </si>
  <si>
    <t>11310-0000-0001-0045</t>
  </si>
  <si>
    <t>LEON OFICINA DE CONVENCIONES Y VISITANTE</t>
  </si>
  <si>
    <t>11310-0000-0001-0047</t>
  </si>
  <si>
    <t>OSORNIO CUADROS ARTURO</t>
  </si>
  <si>
    <t>11310-0000-0001-0061</t>
  </si>
  <si>
    <t>SANCHEZ GONZALEZ MARIA DEL SOL</t>
  </si>
  <si>
    <t>11310-0000-0001-0066</t>
  </si>
  <si>
    <t>GONZALEZ GALAN ARMANDO ANTONIO</t>
  </si>
  <si>
    <t>11310-0000-0001-0071</t>
  </si>
  <si>
    <t>SEGUROS EL POTOSI SA DE CV</t>
  </si>
  <si>
    <t>11310-0000-0001-0073</t>
  </si>
  <si>
    <t>RUJONA SA DE CV</t>
  </si>
  <si>
    <t>11310-0000-0001-0074</t>
  </si>
  <si>
    <t>MARTINEZ TORRES CARLOS ADOLFO</t>
  </si>
  <si>
    <t>11310-0000-0001-0078</t>
  </si>
  <si>
    <t>TRUJILLO LEMUS CESAR</t>
  </si>
  <si>
    <t>11310-0000-0001-0080</t>
  </si>
  <si>
    <t>TOLEDO MUÑOZ EDUARDO</t>
  </si>
  <si>
    <t>11310-0000-0001-0081</t>
  </si>
  <si>
    <t>JIMENEZ ROSAS PEDRO</t>
  </si>
  <si>
    <t>11310-0000-0001-0085</t>
  </si>
  <si>
    <t>11310-0000-0001-0086</t>
  </si>
  <si>
    <t>ARENAS MENA ALEJANDRO</t>
  </si>
  <si>
    <t>11310-0000-0001-0087</t>
  </si>
  <si>
    <t>GRUPO CODIGO</t>
  </si>
  <si>
    <t>11310-0000-0001-0088</t>
  </si>
  <si>
    <t>GODINEZ VILLANUEVA ABRAHAM</t>
  </si>
  <si>
    <t>11310-0000-0001-0090</t>
  </si>
  <si>
    <t>TS GLOBAL SOLUTION  SA DE CV</t>
  </si>
  <si>
    <t>11310-0000-0001-0091</t>
  </si>
  <si>
    <t>GASCA MACIAS KARLA EVELIA</t>
  </si>
  <si>
    <t>11310-0000-0001-0093</t>
  </si>
  <si>
    <t>GONZALEZ MONTUY JOSE LUIS</t>
  </si>
  <si>
    <t>11310-0000-0001-0094</t>
  </si>
  <si>
    <t>11310-0000-0001-0095</t>
  </si>
  <si>
    <t>RIVERA VARGAS DAVID ANGEL</t>
  </si>
  <si>
    <t>11310-0000-0001-0097</t>
  </si>
  <si>
    <t>CHAVEZ MONTOYA TERESA</t>
  </si>
  <si>
    <t>11310-0000-0001-0098</t>
  </si>
  <si>
    <t>RODRIGUEZ MACIAS ITZEL</t>
  </si>
  <si>
    <t>11310-0000-0001-0099</t>
  </si>
  <si>
    <t>PUBLICIDAD EFECTIVA DE LEON SA DE CV</t>
  </si>
  <si>
    <t>11310-0000-0001-0103</t>
  </si>
  <si>
    <t>CARDENAS CASTRO CARLOS ALBERTO</t>
  </si>
  <si>
    <t>11310-0000-0001-0104</t>
  </si>
  <si>
    <t>BODEGA DE VIDRIOS Y CRISTALES DE LEON</t>
  </si>
  <si>
    <t>11310-0000-0001-0110</t>
  </si>
  <si>
    <t>SERVICIOS CORPORATIVOS BROWS</t>
  </si>
  <si>
    <t>11310-0000-0001-0115</t>
  </si>
  <si>
    <t>MENDEZ GARCIA EDITH DEL ROSARIO</t>
  </si>
  <si>
    <t>11310-0000-0001-0117</t>
  </si>
  <si>
    <t>LUCA SILVIU CRISTIAN</t>
  </si>
  <si>
    <t>11310-0000-0001-0118</t>
  </si>
  <si>
    <t>SEARS OPERADORA MEXICO</t>
  </si>
  <si>
    <t>11310-0000-0001-0122</t>
  </si>
  <si>
    <t>COMISION FEDERAL DE ELECTRICIDAD</t>
  </si>
  <si>
    <t>11310-0000-0001-0125</t>
  </si>
  <si>
    <t>TORRES DIAZ ULISES ABRAHAM</t>
  </si>
  <si>
    <t>11310-0000-0001-0126</t>
  </si>
  <si>
    <t>MENDEZ AGUAYO MARIA FERNANDA</t>
  </si>
  <si>
    <t>11310-0000-0001-0128</t>
  </si>
  <si>
    <t>GECTECH DE MEXICO SA DE CV</t>
  </si>
  <si>
    <t>11310-0000-0001-0131</t>
  </si>
  <si>
    <t>QUALITAS COMPAÑIA DE SEGUROS SA DE CV</t>
  </si>
  <si>
    <t>11310-0000-0001-0132</t>
  </si>
  <si>
    <t>PROMOTORA DE HOTELES IMPERIAL SA DE CV</t>
  </si>
  <si>
    <t>11310-0000-0001-0135</t>
  </si>
  <si>
    <t>BERNAL PADILLA MAYRA VANESSA</t>
  </si>
  <si>
    <t>11310-0000-0001-0136</t>
  </si>
  <si>
    <t>HOTEL LAS HADAS RESORTS SA DE CV</t>
  </si>
  <si>
    <t>11310-0000-0001-0141</t>
  </si>
  <si>
    <t>GONZALEZ JAUREGUI JOSE LIBRADO</t>
  </si>
  <si>
    <t>11310-0000-0001-0143</t>
  </si>
  <si>
    <t>AUTOS PULLMAN SA DE CV</t>
  </si>
  <si>
    <t>11310-0000-0001-0146</t>
  </si>
  <si>
    <t>EDITORIAL MARTINICA SA DECV</t>
  </si>
  <si>
    <t>11310-0000-0001-0149</t>
  </si>
  <si>
    <t>PLANMEDIOS Y PRODUCCIONES SA DE CV</t>
  </si>
  <si>
    <t>11310-0000-0001-0156</t>
  </si>
  <si>
    <t>PONTEVEDRA HOTELERA SA DE CV</t>
  </si>
  <si>
    <t>11310-0000-0001-0175</t>
  </si>
  <si>
    <t>LOPEZ LOPEZ CHRISTIAN JESUS</t>
  </si>
  <si>
    <t>11310-0000-0001-0176</t>
  </si>
  <si>
    <t>JAUREGUI MUÑOZ JORGE ARTURO</t>
  </si>
  <si>
    <t>11310-0000-0001-0177</t>
  </si>
  <si>
    <t>OLVERA MORENO DAVID</t>
  </si>
  <si>
    <t>11310-0000-0001-0178</t>
  </si>
  <si>
    <t>PUIG DOMENE IVAN</t>
  </si>
  <si>
    <t>11310-0000-0001-0184</t>
  </si>
  <si>
    <t>ZACANINI LAURA LILIANA</t>
  </si>
  <si>
    <t>11310-0000-0001-0185</t>
  </si>
  <si>
    <t>FLORES PELCASTRE RAYITO</t>
  </si>
  <si>
    <t>11310-0000-0001-0186</t>
  </si>
  <si>
    <t>MUÑOZ JOHANA ALEJANDRA</t>
  </si>
  <si>
    <t>11310-0000-0001-0187</t>
  </si>
  <si>
    <t>TOVAR GOMEZ ADALBERTO DE JESUS</t>
  </si>
  <si>
    <t>11310-0000-0001-0188</t>
  </si>
  <si>
    <t>MARTINEZ MARTINEZ MAURICIO</t>
  </si>
  <si>
    <t>11310-0000-0001-0189</t>
  </si>
  <si>
    <t>CAREAGA BARCENAS MARIA TERESA</t>
  </si>
  <si>
    <t>11310-0000-0001-0190</t>
  </si>
  <si>
    <t>SANCHEZ PACHECO VERONICA</t>
  </si>
  <si>
    <t>11310-0000-0001-0195</t>
  </si>
  <si>
    <t>OPERADORA FACTORY SA DE CV</t>
  </si>
  <si>
    <t>12411-5111-0000-0000</t>
  </si>
  <si>
    <t>MUEBLES DE OFICINA Y ESTANTERÍA</t>
  </si>
  <si>
    <t>LINEARECTA</t>
  </si>
  <si>
    <t>10% Y 30% DE EQUIPO DE COMPUTO</t>
  </si>
  <si>
    <t>MENSUAL</t>
  </si>
  <si>
    <t>12412-5121-0000-0000</t>
  </si>
  <si>
    <t>MUEBLES, EXCEPTO DE OFICINA Y ESTANTERÍA</t>
  </si>
  <si>
    <t>12413-5151-0000-0000</t>
  </si>
  <si>
    <t>EQUIPO DE CÓMPUTO Y DE TECNOLOGÍAS DE LA</t>
  </si>
  <si>
    <t>12419-5191-0000-0000</t>
  </si>
  <si>
    <t>OTRO MOBILIARIO Y EQUIPO DE ADMINISTARCI</t>
  </si>
  <si>
    <t>12421-5211-0000-0000</t>
  </si>
  <si>
    <t>EQUIPOS Y APARATOS AUDIOVISUALES</t>
  </si>
  <si>
    <t>12423-5231-0000-0000</t>
  </si>
  <si>
    <t>CAMARAS FOTOGRAFICAS Y DE VIDEO</t>
  </si>
  <si>
    <t>12429-5291-0000-0000</t>
  </si>
  <si>
    <t>OTRO MOBILIARIO Y EQUIPO EDUCACIONAL Y R</t>
  </si>
  <si>
    <t>12441-5411-0000-0000</t>
  </si>
  <si>
    <t>VEHICULOS Y  EQUIPO TERRESTRE</t>
  </si>
  <si>
    <t>12465-5651-0000-0000</t>
  </si>
  <si>
    <t>EQUIPO DE COMUNICACIÓN Y TELECOMUNICACIO</t>
  </si>
  <si>
    <t>12467-5671-0000-0000</t>
  </si>
  <si>
    <t>HERRAMIENTAS</t>
  </si>
  <si>
    <t>12469-5691-0000-0000</t>
  </si>
  <si>
    <t>OTROS EQUIPOS</t>
  </si>
  <si>
    <t>12471-5131-0000-0000</t>
  </si>
  <si>
    <t>BIENES ARTISTICOS CULTURALES Y CIENTIFIC</t>
  </si>
  <si>
    <t>12510-5911-0000-0000</t>
  </si>
  <si>
    <t>SOFTWARE</t>
  </si>
  <si>
    <t>12731-0000-0001-0000</t>
  </si>
  <si>
    <t>COMUNICACIONES NEXTEL DE MEXICO</t>
  </si>
  <si>
    <t>12731-0000-0002-0000</t>
  </si>
  <si>
    <t>COMISION FEDERAL DE ELCTRICIDAD</t>
  </si>
  <si>
    <t>21111-0000-0003-0012</t>
  </si>
  <si>
    <t>RAMIREZ VALDOVINO NANCY LORENA</t>
  </si>
  <si>
    <t>SE REALIZARÁ PAGO</t>
  </si>
  <si>
    <t>21111-0000-0003-0022</t>
  </si>
  <si>
    <t>21111-0000-0003-0025</t>
  </si>
  <si>
    <t>TOVAR LÓPEZ MIGUEL ANGEL</t>
  </si>
  <si>
    <t>21111-0000-0003-0028</t>
  </si>
  <si>
    <t>NOMINA PROV. DEL 27 AL 31 DIC 2024 PB</t>
  </si>
  <si>
    <t>21121-0000-0002-0024</t>
  </si>
  <si>
    <t>PINTURAS OLGELI SA DE CV</t>
  </si>
  <si>
    <t>21121-0000-0002-0033</t>
  </si>
  <si>
    <t>LINOTIPOGRAFICA DAVALOS</t>
  </si>
  <si>
    <t>21121-0000-0002-0080</t>
  </si>
  <si>
    <t>HOTELES MODERNOS</t>
  </si>
  <si>
    <t>21121-0000-0002-0082</t>
  </si>
  <si>
    <t>21121-0000-0002-0130</t>
  </si>
  <si>
    <t>21121-0000-0002-0223</t>
  </si>
  <si>
    <t>GRUPO NACIONAL PROVINCIAL SAB</t>
  </si>
  <si>
    <t>21121-0000-0002-0259</t>
  </si>
  <si>
    <t>CAMARENA MARQUEZ JAIME HUMBERTO</t>
  </si>
  <si>
    <t>21121-0000-0002-0338</t>
  </si>
  <si>
    <t>TINOCO GARCIA PAOLA</t>
  </si>
  <si>
    <t>21121-0000-0002-0349</t>
  </si>
  <si>
    <t>MENCHACA FERNANDEZ LUIS ALBERTO</t>
  </si>
  <si>
    <t>21121-0000-0002-0392</t>
  </si>
  <si>
    <t>UNIVERSIDAD DE GUANAJUATO</t>
  </si>
  <si>
    <t>21121-0000-0002-0428</t>
  </si>
  <si>
    <t>VAZQUEZ ZUÑIGA OSCAR ULISES</t>
  </si>
  <si>
    <t>21121-0000-0002-0456</t>
  </si>
  <si>
    <t>EOS SOLUCIONES S DE RL DE CV</t>
  </si>
  <si>
    <t>21121-0000-0002-0476</t>
  </si>
  <si>
    <t>AGUILAR JIMENEZ ERIK ALEJANDRO</t>
  </si>
  <si>
    <t>21121-0000-0002-0487</t>
  </si>
  <si>
    <t>CABRERA REYES ALICIA</t>
  </si>
  <si>
    <t>21121-0000-0002-0528</t>
  </si>
  <si>
    <t>ALCANTAR ALONSO MAURICIO ALEJANDRO</t>
  </si>
  <si>
    <t>21121-0000-0002-0538</t>
  </si>
  <si>
    <t>21121-0000-0002-0555</t>
  </si>
  <si>
    <t>LOPEZ GARCIA MARIA ELBA</t>
  </si>
  <si>
    <t>21121-0000-0002-0562</t>
  </si>
  <si>
    <t>SILVIU LUCA CRISTIAN</t>
  </si>
  <si>
    <t>21121-0000-0002-0609</t>
  </si>
  <si>
    <t>EVOLUTION SYSTEM SA DE CV</t>
  </si>
  <si>
    <t>21121-0000-0002-0615</t>
  </si>
  <si>
    <t>PEGASO PCS SA DE CV</t>
  </si>
  <si>
    <t>21121-0000-0002-0618</t>
  </si>
  <si>
    <t>RUBIO HERNANDEZ BEATRIZ AURORA</t>
  </si>
  <si>
    <t>21121-0000-0002-0619</t>
  </si>
  <si>
    <t>GUERRERO SALDAÑA JOSE ALEJANDRO</t>
  </si>
  <si>
    <t>21121-0000-0002-0622</t>
  </si>
  <si>
    <t>GARCIA BELMONTE JOSE GUADALUPE</t>
  </si>
  <si>
    <t>21121-0000-0002-0628</t>
  </si>
  <si>
    <t>MAQUINAS REFACCIONES Y SERVICIOS SA DE C</t>
  </si>
  <si>
    <t>21121-0000-0002-0630</t>
  </si>
  <si>
    <t>MERINO LUBETZKY ALONSO</t>
  </si>
  <si>
    <t>21121-0000-0002-0633</t>
  </si>
  <si>
    <t>DIAZ CUESTA GUILLERMO</t>
  </si>
  <si>
    <t>21121-0000-0002-0643</t>
  </si>
  <si>
    <t>21121-0000-0002-0652</t>
  </si>
  <si>
    <t>SEARS OPERADORA MEXICO SA DE CV</t>
  </si>
  <si>
    <t>21121-0000-0002-0687</t>
  </si>
  <si>
    <t>SERVIN AGUIRRE LOURDES SELENIA</t>
  </si>
  <si>
    <t>21121-0000-0002-0692</t>
  </si>
  <si>
    <t>MULTISERVICIOS ARELLANO SA DE CV</t>
  </si>
  <si>
    <t>21121-0000-0002-0697</t>
  </si>
  <si>
    <t>SOLER FRANCO CARLOS</t>
  </si>
  <si>
    <t>21121-0000-0002-0714</t>
  </si>
  <si>
    <t>OLIVARES CONTRERAS CRISTOPHER ADRIAN</t>
  </si>
  <si>
    <t>21121-0000-0002-0726</t>
  </si>
  <si>
    <t>GUERRERO SOTO MA ELENA</t>
  </si>
  <si>
    <t>21121-0000-0002-0781</t>
  </si>
  <si>
    <t>BERNAL PADILLA MAYRA VANESA</t>
  </si>
  <si>
    <t>21121-0000-0002-0883</t>
  </si>
  <si>
    <t>ESCOBAR RAMIREZ JULIETA</t>
  </si>
  <si>
    <t>21121-0000-0002-0931</t>
  </si>
  <si>
    <t>PEREZ PUENTE LUZ MARIA DE LOURDES</t>
  </si>
  <si>
    <t>21121-0000-0002-0972</t>
  </si>
  <si>
    <t>MACHUCA PAREDES CINDY</t>
  </si>
  <si>
    <t>21121-0000-0002-1025</t>
  </si>
  <si>
    <t>ASSOCIATION WHS RY</t>
  </si>
  <si>
    <t>21121-0000-0002-1291</t>
  </si>
  <si>
    <t>LOPEZ ARMENTA ANA ITZEL</t>
  </si>
  <si>
    <t>21121-0000-0002-1452</t>
  </si>
  <si>
    <t>GARCIA CARPIO GRACIELA DE MARIA</t>
  </si>
  <si>
    <t>21121-0000-0002-1489</t>
  </si>
  <si>
    <t>LAURENCIO ZARATE DANIELA</t>
  </si>
  <si>
    <t>21121-0000-0002-1603</t>
  </si>
  <si>
    <t>SERVICIOS GASOLINEROS DE MEXICO SA DE CV</t>
  </si>
  <si>
    <t>21121-0000-0002-1609</t>
  </si>
  <si>
    <t>KARTISIMO BAJIO SA DE CV</t>
  </si>
  <si>
    <t>21121-0000-0002-1699</t>
  </si>
  <si>
    <t>DESPENSAMEX SA DE CV</t>
  </si>
  <si>
    <t>21121-0000-0002-1728</t>
  </si>
  <si>
    <t>DIMITRIOS STAMOU</t>
  </si>
  <si>
    <t>21121-0000-0002-1730</t>
  </si>
  <si>
    <t>IMPACTOS FRECUENCIA Y COBERTURA EN MEDIO</t>
  </si>
  <si>
    <t>21121-0000-0002-1741</t>
  </si>
  <si>
    <t>HUERTA ORTIZ CLAUDIA CATALINA</t>
  </si>
  <si>
    <t>21121-0000-0002-1794</t>
  </si>
  <si>
    <t>RODRIGUEZ JACINTO LETICIA</t>
  </si>
  <si>
    <t>21121-0000-0002-1840</t>
  </si>
  <si>
    <t>RAMIREZ GONZALEZ PAUL LEVI</t>
  </si>
  <si>
    <t>21121-0000-0002-2040</t>
  </si>
  <si>
    <t>VILLEGAS RANGEL PEDRO ALBERTO</t>
  </si>
  <si>
    <t>21171-0000-0001-0001</t>
  </si>
  <si>
    <t>10% ISR RET HONORARIOS Y ARREND</t>
  </si>
  <si>
    <t>SE ENTERA EN EL PAGO PROVISIONAL DEL MES DE DICIEMBRE 2024</t>
  </si>
  <si>
    <t>21171-0000-0001-0002</t>
  </si>
  <si>
    <t>ISPT</t>
  </si>
  <si>
    <t>SE ENTERA EN EL PAGO PROVISIONAL DEL MES DE DICIEMBRE 2025</t>
  </si>
  <si>
    <t>21171-0000-0001-0011</t>
  </si>
  <si>
    <t>2.5% CEDULAR SERVICIOS PROFESIONALES</t>
  </si>
  <si>
    <t>SE ENTERA EN EL PAGO PROVISIONAL DEL MES DE DICIEMBRE 2026</t>
  </si>
  <si>
    <t>21171-0000-0001-0013</t>
  </si>
  <si>
    <t>5% CEDULAR SERVICIOS PROFESIONALES</t>
  </si>
  <si>
    <t>SE ENTERA EN EL PAGO PROVISIONAL DEL MES DE DICIEMBRE 2027</t>
  </si>
  <si>
    <t>21171-0000-0001-0014</t>
  </si>
  <si>
    <t>1.25% RET ISR REGIMEN SIMPLIFICADO</t>
  </si>
  <si>
    <t>SE ENTERA EN EL PAGO PROVISIONAL DEL MES DE DICIEMBRE 2028</t>
  </si>
  <si>
    <t>21171-0000-0001-0015</t>
  </si>
  <si>
    <t>3% IMPUESTO SOBRE NOMINA</t>
  </si>
  <si>
    <t>SE ENTERA EN EL PAGO PROVISIONAL DEL MES DE DICIEMBRE 2029</t>
  </si>
  <si>
    <t>21171-0000-0001-0017</t>
  </si>
  <si>
    <t>2% CEDULAR RESICO</t>
  </si>
  <si>
    <t>SE ENTERA EN EL PAGO PROVISIONAL DEL MES DE DICIEMBRE 2030</t>
  </si>
  <si>
    <t>21172-0000-0001-0001</t>
  </si>
  <si>
    <t>CUOTAS IMSS</t>
  </si>
  <si>
    <t>SE REALIZARÀ PAGO EN LIQUIDACIÒN IMSS 6TO BIMESTRE</t>
  </si>
  <si>
    <t>21172-0000-0001-0002</t>
  </si>
  <si>
    <t>INVALIDEZ CESANTIA VEJEZ</t>
  </si>
  <si>
    <t>21172-0000-0001-0003</t>
  </si>
  <si>
    <t>5% INFONAVIT</t>
  </si>
  <si>
    <t>21172-0000-0001-0004</t>
  </si>
  <si>
    <t>IMSS RETENIDO</t>
  </si>
  <si>
    <t>21179-0000-0001-0000</t>
  </si>
  <si>
    <t>IVA POR PAGAR</t>
  </si>
  <si>
    <t>SE ENTERA EN EL PAGO PROVISIONAL DEL MES DE DICIEMBRE 2035</t>
  </si>
  <si>
    <t>21179-0000-0002-0000</t>
  </si>
  <si>
    <t>IVA TRASLADADO PENDIENTE DE COBRO</t>
  </si>
  <si>
    <t>SE ENTERA CUANDO EL CLIENTE REALICE EL PAGO</t>
  </si>
  <si>
    <t>21190-0000-0001-0003</t>
  </si>
  <si>
    <t>DEPOSITOS TAQUILLA</t>
  </si>
  <si>
    <t>21190-0000-0001-0007</t>
  </si>
  <si>
    <t>PROV CAJA CHICA</t>
  </si>
  <si>
    <t>21190-0000-0001-0008</t>
  </si>
  <si>
    <t>21190-0000-0001-0095</t>
  </si>
  <si>
    <t>ORDAZ VAZQUEZ MARIA ELENA</t>
  </si>
  <si>
    <t>21190-0000-0001-0111</t>
  </si>
  <si>
    <t>RODRIGUEZ OSCAR</t>
  </si>
  <si>
    <t>21190-0000-0001-0141</t>
  </si>
  <si>
    <t>GARCÍA JUAN ANTONIO</t>
  </si>
  <si>
    <t>21190-0000-0001-0176</t>
  </si>
  <si>
    <t>21190-0000-0001-0177</t>
  </si>
  <si>
    <t>DELGADO MAGAÑA NORA JUDITH</t>
  </si>
  <si>
    <t>21190-0000-0001-0201</t>
  </si>
  <si>
    <t>21190-0000-0001-0223</t>
  </si>
  <si>
    <t>AGUILERA ALFARO MELANIE</t>
  </si>
  <si>
    <t>21190-0000-0001-0294</t>
  </si>
  <si>
    <t>SANCHEZ ANDRADE REBECA</t>
  </si>
  <si>
    <t>21190-0000-0001-0350</t>
  </si>
  <si>
    <t>21190-0000-0001-0351</t>
  </si>
  <si>
    <t>21190-0000-0001-0364</t>
  </si>
  <si>
    <t>21190-0000-0001-0403</t>
  </si>
  <si>
    <t>LINO BARAJAS ORLANDO URIEL</t>
  </si>
  <si>
    <t>21190-0000-0001-0448</t>
  </si>
  <si>
    <t>PLASCENCIA PANTOJA JUAN JOSE</t>
  </si>
  <si>
    <t>21190-0000-0001-0463</t>
  </si>
  <si>
    <t>ALFARO OSUNA ALFREDO</t>
  </si>
  <si>
    <t>21190-0000-0001-0464</t>
  </si>
  <si>
    <t>MORENO RIVERA ISRAEL</t>
  </si>
  <si>
    <t>21190-0000-0001-0465</t>
  </si>
  <si>
    <t>NEGRETE NUÑEZ EVANGELINA</t>
  </si>
  <si>
    <t>21190-0000-0001-0466</t>
  </si>
  <si>
    <t>RIVERA RAMIREZ GRACIELA</t>
  </si>
  <si>
    <t>21190-0000-0001-0468</t>
  </si>
  <si>
    <t>21190-0000-0001-0474</t>
  </si>
  <si>
    <t>GARCIA OROZCO JOSE ADRIAN</t>
  </si>
  <si>
    <t>21190-0000-0001-0482</t>
  </si>
  <si>
    <t>RAMIREZ GONZALEZ LEONARDO</t>
  </si>
  <si>
    <t>21190-0000-0001-0494</t>
  </si>
  <si>
    <t>CASTILLO CONTRERAS JUAN SEBASTIAN</t>
  </si>
  <si>
    <t>21190-0000-0001-0498</t>
  </si>
  <si>
    <t>RODRIGUEZ GUTIERREZ ILEANA</t>
  </si>
  <si>
    <t>21190-0000-0001-0500</t>
  </si>
  <si>
    <t>21190-0000-0001-0508</t>
  </si>
  <si>
    <t>MONTES MEZA MARIA ALEJANDRA</t>
  </si>
  <si>
    <t>21190-0000-0001-0541</t>
  </si>
  <si>
    <t>SHEINSVILLE</t>
  </si>
  <si>
    <t>21190-0000-0002-0001</t>
  </si>
  <si>
    <t>ANTICPO RENTA DE STANDS</t>
  </si>
  <si>
    <t>21190-0000-0002-0002</t>
  </si>
  <si>
    <t>ANTICIPO RENTA TEATROS</t>
  </si>
  <si>
    <t>21190-0000-0002-0004</t>
  </si>
  <si>
    <t>ANTICIPO OTROS</t>
  </si>
  <si>
    <t>21190-0000-0003-0003</t>
  </si>
  <si>
    <t>FONDO DE AHORRO</t>
  </si>
  <si>
    <t>21190-0000-0003-0004</t>
  </si>
  <si>
    <t>FONACOT</t>
  </si>
  <si>
    <t>21190-0000-0003-0005</t>
  </si>
  <si>
    <t>RET INFONAVIT(CREDITOS)</t>
  </si>
  <si>
    <t>SE ENTERA EN EL PAGO DE LIQUIDACIÓN 6TO BIMESTRE 2024</t>
  </si>
  <si>
    <t>31100-0000-0001-0001</t>
  </si>
  <si>
    <t>EN EFECTIVO</t>
  </si>
  <si>
    <t>31100-0000-0001-0002</t>
  </si>
  <si>
    <t>EN ESPECIE</t>
  </si>
  <si>
    <t>32200-0000-0001-0000</t>
  </si>
  <si>
    <t>32200-0000-0002-0000</t>
  </si>
  <si>
    <t>32200-0000-0003-0000</t>
  </si>
  <si>
    <t>32200-0000-0004-0000</t>
  </si>
  <si>
    <t>32200-0000-0005-0000</t>
  </si>
  <si>
    <t>32200-0000-0006-0000</t>
  </si>
  <si>
    <t>32200-0000-0007-0000</t>
  </si>
  <si>
    <t>32200-0000-0008-0000</t>
  </si>
  <si>
    <t>32200-0000-0009-0000</t>
  </si>
  <si>
    <t>32200-0000-0010-0000</t>
  </si>
  <si>
    <t>32200-0000-0011-0000</t>
  </si>
  <si>
    <t>32200-0000-0012-0000</t>
  </si>
  <si>
    <t>32200-0000-0013-0000</t>
  </si>
  <si>
    <t>32200-0000-0014-0000</t>
  </si>
  <si>
    <t>32200-0000-0015-0000</t>
  </si>
  <si>
    <t>32200-0000-0016-0000</t>
  </si>
  <si>
    <t>32200-0000-0017-0000</t>
  </si>
  <si>
    <t>32200-0000-0018-0000</t>
  </si>
  <si>
    <t>32200-0000-0019-0000</t>
  </si>
  <si>
    <t>32200-0000-0020-0000</t>
  </si>
  <si>
    <t>32200-0000-0021-0000</t>
  </si>
  <si>
    <t>32200-0000-0022-0000</t>
  </si>
  <si>
    <t>32200-0000-0024-0000</t>
  </si>
  <si>
    <t>32200-0000-0025-0000</t>
  </si>
  <si>
    <t>32200-0000-0027-0000</t>
  </si>
  <si>
    <t>32200-0000-0028-0000</t>
  </si>
  <si>
    <t>32200-0000-0029-0000</t>
  </si>
  <si>
    <t>32200-0000-0031-0000</t>
  </si>
  <si>
    <t>32200-0000-0033-0000</t>
  </si>
  <si>
    <t>32200-0000-0035-0000</t>
  </si>
  <si>
    <t>32200-0000-0037-0000</t>
  </si>
  <si>
    <t>32200-0000-0038-0000</t>
  </si>
  <si>
    <t>32200-0000-0039-0000</t>
  </si>
  <si>
    <t>32200-0300-0023-0000</t>
  </si>
  <si>
    <t>REMANENTE 2012</t>
  </si>
  <si>
    <t>32200-0300-0026-0000</t>
  </si>
  <si>
    <t>REMANENTE 2014</t>
  </si>
  <si>
    <t>32200-0300-0030-0000</t>
  </si>
  <si>
    <t>REMANENTE 2017</t>
  </si>
  <si>
    <t>32200-0300-0032-0000</t>
  </si>
  <si>
    <t>REMANENTE 2018</t>
  </si>
  <si>
    <t>32200-0300-0034-0001</t>
  </si>
  <si>
    <t>INGRESOS DE LIBRE DISPOSICION</t>
  </si>
  <si>
    <t>32200-0300-0034-0002</t>
  </si>
  <si>
    <t>INGRESOS DE FINANCIAMIENTOS FEDERALES</t>
  </si>
  <si>
    <t>32200-0300-0036-0001</t>
  </si>
  <si>
    <t>REMANENTE LIBRE DISPOSICION 2020</t>
  </si>
  <si>
    <t>32200-0300-0036-0002</t>
  </si>
  <si>
    <t>REMANENTE INGRESOS FEDERALES 2020</t>
  </si>
  <si>
    <t>32200-0300-0037-0001</t>
  </si>
  <si>
    <t>REMANENTE LIBRE DISPOSICION 2021</t>
  </si>
  <si>
    <t>32200-0300-0038-0001</t>
  </si>
  <si>
    <t>REMANENTE LIBRE DISPOSICION 2022</t>
  </si>
  <si>
    <t>32200-0300-0039-0001</t>
  </si>
  <si>
    <t>REMANENTE LIBRE DISPOSICION 2023</t>
  </si>
  <si>
    <t>11112-0000-0001-0000</t>
  </si>
  <si>
    <t>DIRECCION GENERAL</t>
  </si>
  <si>
    <t>11112-0000-0002-0000</t>
  </si>
  <si>
    <t>ADMINISTRACION</t>
  </si>
  <si>
    <t>11112-0000-0003-0000</t>
  </si>
  <si>
    <t>DIRECCION OPERATIVA</t>
  </si>
  <si>
    <t>11112-0000-0004-0000</t>
  </si>
  <si>
    <t>GALERIA JESUS GALLARDO</t>
  </si>
  <si>
    <t>11112-0000-0005-0000</t>
  </si>
  <si>
    <t>CASA DE LA CULTURA</t>
  </si>
  <si>
    <t>11112-0000-0006-0000</t>
  </si>
  <si>
    <t>11112-0000-0007-0000</t>
  </si>
  <si>
    <t>11112-0000-0009-0000</t>
  </si>
  <si>
    <t>VINCULACION</t>
  </si>
  <si>
    <t>11112-0000-0010-0000</t>
  </si>
  <si>
    <t>(MIL) MUSEO DE IDENTIDADES LEONESAS</t>
  </si>
  <si>
    <t>11112-0000-0011-0000</t>
  </si>
  <si>
    <t>11112-0000-0012-0000</t>
  </si>
  <si>
    <t>TERRITORIOS CULTURALES</t>
  </si>
  <si>
    <t>11121-0000-0001-0000</t>
  </si>
  <si>
    <t>BANCOMER</t>
  </si>
  <si>
    <t>11121-0000-0003-0001</t>
  </si>
  <si>
    <t>BANCO DEL BAJIO CTA 10572230201</t>
  </si>
  <si>
    <t>11121-0000-0003-0002</t>
  </si>
  <si>
    <t>BANCO DEL BAJIO 2169407201 FIC</t>
  </si>
  <si>
    <t>11121-0000-0003-0003</t>
  </si>
  <si>
    <t>BANCO DEL BAJIO 3202264 TAQUILLA</t>
  </si>
  <si>
    <t>11121-0000-0003-0004</t>
  </si>
  <si>
    <t>BANCO DEL BAJIO 10572230202</t>
  </si>
  <si>
    <t>11121-0000-0003-0006</t>
  </si>
  <si>
    <t>BAJIO 4202750 CONACULTA</t>
  </si>
  <si>
    <t>11121-0000-0003-0007</t>
  </si>
  <si>
    <t>5307665 MUSEO DE LAS IDENTIDADES</t>
  </si>
  <si>
    <t>11121-0000-0003-0024</t>
  </si>
  <si>
    <t>10572230203 BANBAJIO SPEI CUOTAS</t>
  </si>
  <si>
    <t>11121-0000-0003-0028</t>
  </si>
  <si>
    <t>385925560201 ICL GASTO OPERATIVO</t>
  </si>
  <si>
    <t>11121-0000-0003-0029</t>
  </si>
  <si>
    <t>385927210201 ICL PROGRAMA DE INVERSION</t>
  </si>
  <si>
    <t>11121-0000-0003-0031</t>
  </si>
  <si>
    <t>413811460101 PAICE MUSICA PARA TODOS</t>
  </si>
  <si>
    <t>11121-0000-0003-0030</t>
  </si>
  <si>
    <t>39230248 ACUERDO ESPECIFICO ICL IEC</t>
  </si>
  <si>
    <t>11121-0000-0007-0000</t>
  </si>
  <si>
    <t>121951114 GASTO OPERATIVO BANCOMER</t>
  </si>
  <si>
    <t>11121-0000-0008-0000</t>
  </si>
  <si>
    <t>122141639 INVERSION T65 BANCOMER</t>
  </si>
  <si>
    <t>11121-0000-0009-0000</t>
  </si>
  <si>
    <t>122141329 INVERSION T66 BANCOMER</t>
  </si>
  <si>
    <t>11121-0000-0010-0000</t>
  </si>
  <si>
    <t>122141701 INVERSION T69 BANCOMER</t>
  </si>
  <si>
    <t>11121-0000-0011-0000</t>
  </si>
  <si>
    <t>122141523 INVERSION T72 BANCOMER</t>
  </si>
  <si>
    <t>11121-0000-0012-0000</t>
  </si>
  <si>
    <t>121951181 INVERSION T73 BANCOMER</t>
  </si>
  <si>
    <t>'12441-5411-0000-0000</t>
  </si>
  <si>
    <t>VEHICULOS Y EQUIPO TERRESTRE</t>
  </si>
  <si>
    <t>'12465-5651-0000-0000</t>
  </si>
  <si>
    <t>'12467-5671-0000-0000</t>
  </si>
  <si>
    <t>'12469-5691-0000-0000</t>
  </si>
  <si>
    <t>Productos financieros y Por Ley de Ingresos y disposiciones administrativas  y programa de inversión 2024</t>
  </si>
  <si>
    <t>Productos financieros y Por Ley de Ingresos y disposiciones administrativas</t>
  </si>
  <si>
    <t>Por Intereses Ganados</t>
  </si>
  <si>
    <t>Insumos del mes como tintas y toners  y papeleria,alimentos al personal,herramientas menores,combustibles etc.</t>
  </si>
  <si>
    <t>Servicios , estudios   y avance de acuerdo a contratos</t>
  </si>
  <si>
    <t>Reconocimiento de Periodo en Vida Útil</t>
  </si>
  <si>
    <t>Inverdsiones  a largo plazo</t>
  </si>
  <si>
    <t>Factibilidad de cobro a 30 dias.</t>
  </si>
  <si>
    <t>Linea Recta</t>
  </si>
  <si>
    <t>Mobiliario y equpo de oficina,equipo de computo y tecnologias de la información , equipo de transporte y Aires acondicionados y otros equipos.</t>
  </si>
  <si>
    <t>Mensual</t>
  </si>
  <si>
    <t>Buen estado , algunos obsoletos   totalmente depreciado.</t>
  </si>
  <si>
    <t>Buen estado , algunos obsoletos  90% totalmente depreciado.</t>
  </si>
  <si>
    <t>Buen estado , algunos obsoletos  totalmente depreciado.</t>
  </si>
  <si>
    <t>Buen estado , algunos obsoletos   totalmente amortizado.</t>
  </si>
  <si>
    <t>Buen estado , algunos obsoletos.</t>
  </si>
  <si>
    <t>Factibilidad de Pago a 30 dias.</t>
  </si>
  <si>
    <t>De Ingresos por Venta de Bienes y Prestación de Servicios</t>
  </si>
  <si>
    <t>Municipal</t>
  </si>
  <si>
    <t>Se refiere al registro acumulado de los ingresos devengados al momento de la expedición del cfdi PUE  y   en algunos casos cuando el cliente solicita comprobante fiscal para gestionar el pago se emite comprobante fiscal bajo la forma de pago en parcialidades PPD.</t>
  </si>
  <si>
    <t>Se refiere al registro de los ingresos  financieros   generados en las cuentas de inversión acumuladas al mes de diciembre 2024</t>
  </si>
  <si>
    <t>Se refiere al registro acumulado de los ingresos devengados al momento de la expedicion del cfdi PUE Y en algunos casos cuando el cliente solicita comprobante fiscal para gestionar el pago se emite comprobante fiscal bajo la forma de pago en parcialidades PPD.</t>
  </si>
  <si>
    <t>Ingresos  por convenio de con sectur para pago de rueda de prensa Y transferencia de recursos para poyo en la realizacion de la Feria de León 2024 por parte del Municipio de León, Gobierno de Michoacán y Sdayr para poyo en la expo-ganadera feria 2024,  asi como transferencia de recursos por parte de la Sdayr, Sectur y Code para apoyo en la organizacion de la Feria Estatal 2025</t>
  </si>
  <si>
    <t>Ingresos  por convenio de con sectur para pago de rueda de prensa feria 2024</t>
  </si>
  <si>
    <t>Convenio con Sectur para apoyo en la realización de la rueda de prensa par Feria 2024</t>
  </si>
  <si>
    <t>Transferencia de recursos para poyo en la realizacion de la Feria de León 2024 por parte del Municipio de León, Gobierno de Michoacán y Sdayr para poyo en la expo-ganadera, transferencia de recursos por parte de Gobierno del Estado de Gto.y Municipio de León para apoyo en la organizacion de la Feria Estatal 2025 y trasnferencia de recursos del Municipio de León para apoyo en la realizacion del evento Villa Nevada.</t>
  </si>
  <si>
    <t>Intereses obtenidos en cuentas bancarias del patronato, provenientes del ejercicio 2023</t>
  </si>
  <si>
    <t>Se refiere al registro de contratos celebrados con proveedores de bienes y servicios en el ejercicio 2023, en los meses previos al inicio de feria 2024, los pagos que se dan a cuenta de estos contratos se registraron en 2023 como anticipo a proveedores, en el ejercicio 2024 cuando se recibe el bien o servicio, se reconoce como un egreso devengado en el estado de actividades. Así también por el registro de los gastos devengados  en este ejercicio, principalmente en este rubro se refiere a el pago de espectáculos presentados durante el evento Feria 2024 y espectaculos contratados para el festival vive león verano 2024.</t>
  </si>
  <si>
    <t>INVERSIÓN FONDOS DE INVERSION, PAPEL GUBERNAMENTAL</t>
  </si>
  <si>
    <t xml:space="preserve">Los montos mas significativos provienen de la retención indebida de ISR por parte de Banorte, servicio de telefonía celular que sobrepaso un empleado, diferencia pagada de mas a IMSS, </t>
  </si>
  <si>
    <t>Se refiere a los fondos revolventes que se otorgan para gastos menores y urgentes (compras y oficinas generales)</t>
  </si>
  <si>
    <t>Se refieren a anticipos a cuenta de contratos para feria 2011, de los cuales no es factible su recuperación., asi como de anticipos para feria 2025, mismos que serán devengados cuando se entregue el bien o servicio pactado en contrato.</t>
  </si>
  <si>
    <t>Línea recta</t>
  </si>
  <si>
    <t>(ver notas de gestión administrativa numeral 8 reporte analítico del activo )</t>
  </si>
  <si>
    <t xml:space="preserve">Bien </t>
  </si>
  <si>
    <t>Muros de tabique, entrepisos y techos de concreto y lamina metalica, Consta de PB, pisos altos y  sótanos (piso en bajo-suelo),  metálica sobre estructura de fierro, consta de cumembrana Textil ( lona ) sobre estructura metalica, Sotano (Rodeados de agua), Escenario de concreto, muros y techos concretos.</t>
  </si>
  <si>
    <t xml:space="preserve">Bien/regular </t>
  </si>
  <si>
    <t>Escritorios, sillas, Locke, Modulo de recepción, Mesa, Banca, Estantería, Mesas, Credenza, Salas, Sillón, esculturas, cuadros, Computadoras, Cámara, Scaner, No break, Impresoras, copiadora, discos, Extintor, Pantalla, Guillotina, Fotocopiadora, Horno de microondas, Refrigerado, Lámparas, detectoras de billetes, Ventiladores, Muebles de cocina, Proyector, Engargoladora, Circuito cerrado de T.V. , Cañón, plumas de acceso, caja fuerte, vallas, anaqueles,</t>
  </si>
  <si>
    <t>Proyector, Pantalla Televisores, Cámaras, bicicleta, resbaladillas, pasamanos, ejercitadores, módulos de juegos, Led, Grand suppor,</t>
  </si>
  <si>
    <t>Desfibrilador, Camilla Equipo de oxígeno, Silla de ruedas, charolas, Vitrinas, material quirúrgico, horno, termómetros</t>
  </si>
  <si>
    <t xml:space="preserve">Vehículos, motocicletas, cuatrimotos, remolques, plataformas </t>
  </si>
  <si>
    <t>Arcos detectores, cascos, monoculares, laser, esposas</t>
  </si>
  <si>
    <t>Tractores, grua,  motores, bombas, aire acondicionado, Radio, Teléfono, Conmutadore, plantas lámpara, martillo, Motobomba, Esmeriladoras, Montacarga, Hidro lavadora, Corta setos, Sierra, podadora  Motosierra, Aspersores, Bomba, contenedores, desbrozadora, plataformas, sopladora, pinzas, palas, carretillas, serrucho, escaleras, soldadora, compresora, rociadora, tijeras torres, barriles, cestos, vallas, rotomartillo.</t>
  </si>
  <si>
    <t>Se deriva de la devolución que realizó el banco  correspondiente al pago de nominas de eventuales feria 2017, feria 2019, feria 2020 y feria 2023  que serán pagados posteriormente a estos trabajadores.</t>
  </si>
  <si>
    <t>Se deriva del saldo de un prestador de servicios del ejercicio 2008 que no ha sido exigible y el pago pendiente de un proveedor, asi como de dos proveedores que entregaron su servicio en totalidad, pero falto la entrega de la fatura para realizar su pago en el ejercicio 2024.</t>
  </si>
  <si>
    <t>Se refiere a los impuestos pendientes de declarar ya que se declaran y pagan a mas tardar el día 17 del mes siguiente y las retenciones de seguridad social y el imss por pagar que se pagan a mas tardar el día 17 del mes siguiente al mes o  bimestre que corresponda.</t>
  </si>
  <si>
    <t xml:space="preserve"> Este saldo esta integrado por ingresos no identificados, saldos de una pensión alimenticia,  por concepto de depósitos efectuados de mas, de los cuales no nos han requerido el pago, saldos de pagos realizados de cuentas bancarias de personas diferentes a las establecidas en contratos y que se devolverán, así como la cancelación contable de cheque en transito del ejercicio 2014.</t>
  </si>
  <si>
    <t>Particular</t>
  </si>
  <si>
    <t>Deposito en garantía pagada por parte de un expositor.</t>
  </si>
  <si>
    <t>Donación</t>
  </si>
  <si>
    <t>Estatal, municipal y propio</t>
  </si>
  <si>
    <t>INGRESOS POR RECUPERAR A CORTO PLAZO</t>
  </si>
  <si>
    <t>INGRESOS POR RECUPERAR GLOBAL</t>
  </si>
  <si>
    <t>ANTICIPOS FUTURAS FERIAS</t>
  </si>
  <si>
    <t>FERIAS FUTURAS ANTICIPO GLOBAL</t>
  </si>
  <si>
    <t>CONTRATOS PARA LA PRESTACION DE SERVICIOS Y SIMILARES</t>
  </si>
  <si>
    <t>PRESTACION DE SERVICIOS CONTRATADOS Y SIMILARES</t>
  </si>
  <si>
    <t>INGRESOS FUTURAS FERIAS</t>
  </si>
  <si>
    <t>FERIAS FUTURAS INGRESOS GLOBAL</t>
  </si>
  <si>
    <t>Productos financieros y Por Ley de Ingresos y disposiciones administrativas Y Transferencia mensual del municipio y programa de inversión 2024</t>
  </si>
  <si>
    <t xml:space="preserve">Productos financieros </t>
  </si>
  <si>
    <t>Por Ley de Ingresos y disposiciones administrativas</t>
  </si>
  <si>
    <t>Transferencia mensual del municipio y programa de inversión 2024</t>
  </si>
  <si>
    <t>Mesa de dinero</t>
  </si>
  <si>
    <t>Otros ingresos y beneficios varios</t>
  </si>
  <si>
    <t>Sueldo correspondiente a la plantilla de personal , seguridad social  ,servicios  avance de acuerdo a contratos y depreciación.</t>
  </si>
  <si>
    <t>Sueldo correspondiente a la plantilla de personal , seguridad social  y servicios  avance de acuerdo a contratos</t>
  </si>
  <si>
    <t>Primas vacacionales,Gratificaciones.</t>
  </si>
  <si>
    <t>Cuotas imss, infonavt y rcv</t>
  </si>
  <si>
    <t>Insumos del mes como tintas y toners  y papeleria</t>
  </si>
  <si>
    <t>Alimentos al personal</t>
  </si>
  <si>
    <t>Materiales Complementarios como pilas</t>
  </si>
  <si>
    <t xml:space="preserve">Botiquin </t>
  </si>
  <si>
    <t>Combustible operativo y administrativo insumos para el desarrollo de las labores.</t>
  </si>
  <si>
    <t>Accesorios menores de equipo de computo como mouse,teclados,herramientas menores etc.</t>
  </si>
  <si>
    <t>Servicios ,proyectos y estudios   avance de acuerdo a contrato</t>
  </si>
  <si>
    <t>Servicios de energía electrica, telefonia y acceso a internet</t>
  </si>
  <si>
    <t>Comisiones Bancarias</t>
  </si>
  <si>
    <t>Servicios de Mantenimiento de vehiculos,equipo de computo,limpieza y jardinería, avence de acuerdo a contrato.</t>
  </si>
  <si>
    <t>Estacinamientos, viaticos por comisiones del personal .</t>
  </si>
  <si>
    <t>Operatividad Consejo Rector, gastos de oficina basicos.</t>
  </si>
  <si>
    <t>Impuestos sobre nomina periodo enero-diciembre, refrendo y verificaciones vehiculares.</t>
  </si>
  <si>
    <t>Depreciacion y amortización del periodo enero-diciembre</t>
  </si>
  <si>
    <t>Depreciacion  del periodo enero-diciembre en este periodo se registro una depreciación pendiente del 2022 de Equipo de Computo,</t>
  </si>
  <si>
    <t>Amortización del periodo enero-diciembre</t>
  </si>
  <si>
    <t>Fondo fijo de caja, con arqueos periodicos.</t>
  </si>
  <si>
    <t xml:space="preserve">Obra por transferir al Municipio de León . </t>
  </si>
  <si>
    <t>Buen estado</t>
  </si>
  <si>
    <t>Por tiempo porcentajes de depreciación.- Los señalados en la Ley del Impuesto sobre la renta o por la Ley de Contabilidad Gubernamental, 
En la columna de Dep.Acumulada refleja  las cifras de la depreciación a la fecha y la Columna de Dep Gasto la depreciación del año en curso.</t>
  </si>
  <si>
    <t>10%,
30%,
25%
33.3%</t>
  </si>
  <si>
    <t>Buen estado , algunos obsoletos en proceso de donación.</t>
  </si>
  <si>
    <t>Por tiempo porcentajes de depreciación.- Los señalados en la Ley del Impuesto sobre la renta o por la Ley de Contabilidad Gubernamental,
En la columna de Dep.Acumulada refleja  las cifras de la depreciación a la fecha y la Columna de Dep Gasto la depreciación del año en curso</t>
  </si>
  <si>
    <t xml:space="preserve">10%,
30%,
33.3%
</t>
  </si>
  <si>
    <t>Mobiliario y equpo de oficina,equipo de computo y tecnologias de la información (Sillas , escritorios, Computadoras,impresoras,escaners,pantallas etc).</t>
  </si>
  <si>
    <t xml:space="preserve">Por tiempo porcentajes de depreciación.- Los señalados en la Ley del Impuesto sobre la renta o por la Ley de Contabilidad Gubernamental En la columna de Dep.Acumulada refleja  las cifras de la depreciación a la fecha y la Columna de Dep Gasto la depreciación del año en curso
</t>
  </si>
  <si>
    <t>Camaras fotograficas.</t>
  </si>
  <si>
    <t>Por tiempo porcentajes de depreciación.- Los señalados en la Ley del Impuesto sobre la renta o por la Ley de Contabilidad Gubernamental
En la columna de Dep.Acumulada refleja  las cifras de la depreciación a la fecha y la Columna de Dep Gasto la depreciación del año en curso.</t>
  </si>
  <si>
    <t>11 vehiculos que conforman el parque vehicular del Instituto.</t>
  </si>
  <si>
    <t>-</t>
  </si>
  <si>
    <t>10%,
30%</t>
  </si>
  <si>
    <t>Aires acondicionados,equipo de comunicación y telecomunicación y otros equipos ( radios ,gps etc)</t>
  </si>
  <si>
    <t>Por tiempo porcentajes de depreciación.- Los señalados en la Ley del Impuesto sobre la renta o por la Ley de Contabilidad Gubernamental
En la Columna de Amort.Acum refleja  las cifras de la amortización a la fecha y la Columna de Amort. Gasto la amortización del año en curso.</t>
  </si>
  <si>
    <t xml:space="preserve">Factibilidad de pago mes inmediato siguiente </t>
  </si>
  <si>
    <t>Transferencias</t>
  </si>
  <si>
    <t>Transferencias Ej Ant</t>
  </si>
  <si>
    <t>Recurso Aplicado de remanente 2022 , 2023 y 2024</t>
  </si>
  <si>
    <t>Disponibilidad</t>
  </si>
  <si>
    <t>Ingresos por venta de viviendas o terrenos y por disposiciones administrativas de recaudación</t>
  </si>
  <si>
    <t>Aportaciones realizadas por el municipio</t>
  </si>
  <si>
    <t>Ingresos por cobro de intereses devengados, moratorios y cobros de seguros</t>
  </si>
  <si>
    <t xml:space="preserve">Sueldos a personal </t>
  </si>
  <si>
    <t>Prestaciones de seguridad social</t>
  </si>
  <si>
    <t>Prestaciones al personal</t>
  </si>
  <si>
    <t>Materiales de oficina</t>
  </si>
  <si>
    <t>Combustibles para uso en el equipo de transporte</t>
  </si>
  <si>
    <t>Prendas de seguridad</t>
  </si>
  <si>
    <t>Refacciones menores de equipo de cómputo y de transporte</t>
  </si>
  <si>
    <t>Servicios legales y de diseño, arquitectura, ingeniería</t>
  </si>
  <si>
    <t>Seguros de bienes patrimoniales, servicios de cobranza</t>
  </si>
  <si>
    <t>Mantenimiento de inmuebles, equipo de transporte, mobiliario y equipo</t>
  </si>
  <si>
    <t>Impuesto sobre nómina y otros impuestos y derechos</t>
  </si>
  <si>
    <t>Ayudas del programa de empleo temporal y dale agua a León</t>
  </si>
  <si>
    <t>Depreaciación del edificio</t>
  </si>
  <si>
    <t>Depreciación de equipo de cómputo y transporte</t>
  </si>
  <si>
    <t>Amortización de software y licencias informáticas</t>
  </si>
  <si>
    <t>Costo de lo vendido</t>
  </si>
  <si>
    <t>Subsidios otorgados en créditos</t>
  </si>
  <si>
    <t>Si es factible de cobro</t>
  </si>
  <si>
    <t xml:space="preserve">Préstamos otorgados </t>
  </si>
  <si>
    <t>Anticipos a contratistas para estudios u obras en bienes propios</t>
  </si>
  <si>
    <t>Se integra por todos los conceptos que utilizados para la construcción o introducción de servicios</t>
  </si>
  <si>
    <t>Costo de construcción por metro cuadrado</t>
  </si>
  <si>
    <t>Es el costo real de construcción</t>
  </si>
  <si>
    <t>No aplica</t>
  </si>
  <si>
    <t>Se integra a la producción del proceso con el valor de adquisición</t>
  </si>
  <si>
    <t>Última compra</t>
  </si>
  <si>
    <t>Se registra de forma mensual la depreciación</t>
  </si>
  <si>
    <t>En buen estado</t>
  </si>
  <si>
    <t>La vigencia del software se divide entre el número de meses para amortizar</t>
  </si>
  <si>
    <t>La vigencia de la licencia se divide entre el número de meses para amortizar</t>
  </si>
  <si>
    <t>Del total de las cuentas por cobrar se determinan cuales ya son incobrables en su totalidad, pero se continuan con las gestiones para tratar de llevar a cabo la cobranza o recuperar el bien</t>
  </si>
  <si>
    <t>Factibles de pago</t>
  </si>
  <si>
    <t>Ahorros previos que realizan personas que quieren obtene algún tipo de crédito que otorga el IMUVI y la administración del fondo de ahorro de los trabajadores del Instituto Municipal de Vivienda de León, Guanajuato (IMUVI)</t>
  </si>
  <si>
    <t>Donaciones</t>
  </si>
  <si>
    <t>Resultado del ejercicio</t>
  </si>
  <si>
    <t>Resultados de ejercicios anteriores</t>
  </si>
  <si>
    <t>Revaluaciones de bienes inmuebles</t>
  </si>
  <si>
    <t>Ajustes de ejercicios anteriores</t>
  </si>
  <si>
    <t xml:space="preserve">Por productos financieros, bases para licitación, capacitaciones y prevención y transferencias y asignaciones mensuales municipales </t>
  </si>
  <si>
    <t>Por productos financieros, bases para licitación, capacitación y prevención</t>
  </si>
  <si>
    <t>Por productos financieros</t>
  </si>
  <si>
    <t>Por bases para licitación</t>
  </si>
  <si>
    <t>POR CAPACITACIONES Y PREVENCION</t>
  </si>
  <si>
    <t>SUBSIDIO MUNICIPAL</t>
  </si>
  <si>
    <t xml:space="preserve">Sueldo correspondiente a la plantilla del personal, seguridad social, materias y servicios para las operaciones del Patronato de Bomberos de León, Gto </t>
  </si>
  <si>
    <t>GASTO OPERATIVO Y ADMINISTRATIVO Y DEPRECIACIONES</t>
  </si>
  <si>
    <t>GASTO OPERATIVO Y ADMINISTRATIVO</t>
  </si>
  <si>
    <t>11231-0000-0000-0000</t>
  </si>
  <si>
    <t>DEUDORES DIVERSOS POR COBRAR A CP</t>
  </si>
  <si>
    <t>11231-0000-0015-0000</t>
  </si>
  <si>
    <t>JUAN JOSE RAMIREZ BERNAL</t>
  </si>
  <si>
    <t>11231-0000-0022-0000</t>
  </si>
  <si>
    <t>FUERZA DEPORTIVA DEL CLUB LEON SA DE CV</t>
  </si>
  <si>
    <t>11231-0000-0036-0000</t>
  </si>
  <si>
    <t>DENSO DE MÉXICO, SA DE CV</t>
  </si>
  <si>
    <t>11231-0000-0064-0000</t>
  </si>
  <si>
    <t>11231-0000-0095-0000</t>
  </si>
  <si>
    <t>ELISEO RANGEL ALCANTAR</t>
  </si>
  <si>
    <t>11231-0000-0096-0000</t>
  </si>
  <si>
    <t>TERRENO TURISTICO DE MEXICO, SA DE CV</t>
  </si>
  <si>
    <t>11231-0000-0117-0000</t>
  </si>
  <si>
    <t>ELEAZAR HERNANDEZ ALCANTAR</t>
  </si>
  <si>
    <t>11231-0000-0122-0000</t>
  </si>
  <si>
    <t>POLIURETANOS SW LEON SA DE CV</t>
  </si>
  <si>
    <t>11231-0000-0126-0000</t>
  </si>
  <si>
    <t>JUAN MANUEL HERNANDEZ ROBLEDO</t>
  </si>
  <si>
    <t>11231-0000-0128-0000</t>
  </si>
  <si>
    <t>TOYOMOTORS SA DE CV</t>
  </si>
  <si>
    <t>11231-0000-0138-0000</t>
  </si>
  <si>
    <t>EQUIPOS AUTOMOTRICES NACIONALES SW SA DE CV</t>
  </si>
  <si>
    <t>11231-0000-0159-0000</t>
  </si>
  <si>
    <t>EVA GOMEZ HERRERA</t>
  </si>
  <si>
    <t>11231-0000-0182-0000</t>
  </si>
  <si>
    <t>EVA GÓMEZ HERRERA</t>
  </si>
  <si>
    <t>11231-0000-0228-0000</t>
  </si>
  <si>
    <t>ISMAEL MURILLO BOLIVAR</t>
  </si>
  <si>
    <t>11231-0000-0232-0000</t>
  </si>
  <si>
    <t>HDI SEGUROS SA DE CV</t>
  </si>
  <si>
    <t>11231-0000-0234-0000</t>
  </si>
  <si>
    <t>LAURA LIZETH RODRIGUEZ GUTIERREZ</t>
  </si>
  <si>
    <t>11231-0000-0239-0000</t>
  </si>
  <si>
    <t>SALTILLO INTERIOR TRIM SA DE CV</t>
  </si>
  <si>
    <t>11231-0000-0240-0000</t>
  </si>
  <si>
    <t>CLAUDIA LILIANA GARCIA HERNANDEZ</t>
  </si>
  <si>
    <t>11231-0000-0247-0000</t>
  </si>
  <si>
    <t>KARLA VANESSA RIOS AVIÑA</t>
  </si>
  <si>
    <t>11231-0000-0248-0000</t>
  </si>
  <si>
    <t>DEUDORES EMPLEADOS PRESTAMO LICENCIAS</t>
  </si>
  <si>
    <t>11231-0000-0250-0000</t>
  </si>
  <si>
    <t>JOSE BERNARDINO QUEZADA PEREZ</t>
  </si>
  <si>
    <t>11231-0000-0251-0000</t>
  </si>
  <si>
    <t>PRESTAMO UTILES ESCOLARES</t>
  </si>
  <si>
    <t>11231-0000-0253-0000</t>
  </si>
  <si>
    <t>VICTOR HUGO BECERRA MORENO</t>
  </si>
  <si>
    <t>11231-0000-0254-0000</t>
  </si>
  <si>
    <t>DI PAPEL SA DE CV</t>
  </si>
  <si>
    <t>11231-0000-0255-0000</t>
  </si>
  <si>
    <t>SERVICIOS TECNOLOGICOS EMPRESARIALES</t>
  </si>
  <si>
    <t>11310-0000-0001-0000</t>
  </si>
  <si>
    <t>PAGOS ANTICIPADOS</t>
  </si>
  <si>
    <t>11310-0000-0001-0001</t>
  </si>
  <si>
    <t>EDENRED DE MEXICO, S.A. DE C.V.</t>
  </si>
  <si>
    <t>11310-0000-0001-0002</t>
  </si>
  <si>
    <t>EDENRED 2023</t>
  </si>
  <si>
    <t>12410-5151-0001-0000</t>
  </si>
  <si>
    <t>EQUIPO DE COMPUTO</t>
  </si>
  <si>
    <t>12410-5191-0001-0000</t>
  </si>
  <si>
    <t>OTROS MOBILIARIO Y EQUIPOS DE ADMINISTRA</t>
  </si>
  <si>
    <t>MUEBLES DE OFICINAS Y ESTANTERIA</t>
  </si>
  <si>
    <t>12419-5121-0000-0000</t>
  </si>
  <si>
    <t>12420-5211-0000-0000</t>
  </si>
  <si>
    <t>12422-5221-0000-0000</t>
  </si>
  <si>
    <t>APARATOS DEPORTIVOS</t>
  </si>
  <si>
    <t>12431-5321-0000-0000</t>
  </si>
  <si>
    <t>EQUIPO MEDICO Y DE LABORATORIO</t>
  </si>
  <si>
    <t>12432-5311-0000-0000</t>
  </si>
  <si>
    <t>EQUIPO MEDICO</t>
  </si>
  <si>
    <t>12441-5411-0001-0000</t>
  </si>
  <si>
    <t>12449-5491-0000-0000</t>
  </si>
  <si>
    <t>OTROS EQUIPOS DE TRANSPORTE</t>
  </si>
  <si>
    <t>12450-5511-0000-0000</t>
  </si>
  <si>
    <t>ARMAMENTO DE DEFENSA PUBLICA</t>
  </si>
  <si>
    <t>EQUIPOS Y APARATOS DE COMUNICACION Y TEL</t>
  </si>
  <si>
    <t>12466-5661-0000-0000</t>
  </si>
  <si>
    <t>EQUIPOS DE GENERACIÓN ELÉCTRICA, APARATOS Y ACCESORIOS ELÉCTRICOS</t>
  </si>
  <si>
    <t>HERRAMIENTAS Y MAQUINAS-HERRAMIENTA</t>
  </si>
  <si>
    <t>21121-0000-0071-0000</t>
  </si>
  <si>
    <t>INFONACOT</t>
  </si>
  <si>
    <t>21121-0000-0103-0000</t>
  </si>
  <si>
    <t>LAURA CRISTINA VALLEJO GUANI</t>
  </si>
  <si>
    <t>21121-0000-0144-0000</t>
  </si>
  <si>
    <t>QUIROGA TRUCKS S A DE C V</t>
  </si>
  <si>
    <t>21121-0000-0150-0000</t>
  </si>
  <si>
    <t>CAJA DE PRESTACIONES SOCIALES DE BOMBEROS DE LEON S C</t>
  </si>
  <si>
    <t>21121-0000-0152-0000</t>
  </si>
  <si>
    <t>IMPULSORA PROMOBIEN S A DE C V</t>
  </si>
  <si>
    <t>21121-0000-0158-0000</t>
  </si>
  <si>
    <t>SISTEMA DE AGUA POTABLE Y ALCANTARILLADO DE LEON</t>
  </si>
  <si>
    <t>21121-0000-0268-0000</t>
  </si>
  <si>
    <t>ELIAS ZUÑIGA QUINTERO</t>
  </si>
  <si>
    <t>21121-0000-0289-0000</t>
  </si>
  <si>
    <t>GLORIA MANUELA RAMIREZ MORENO</t>
  </si>
  <si>
    <t>21121-0000-0292-0000</t>
  </si>
  <si>
    <t>JOSE JORGE RUEDA RIOS</t>
  </si>
  <si>
    <t>21121-0000-0407-0000</t>
  </si>
  <si>
    <t>CFL QUIMICOS, S.A DE C.V.</t>
  </si>
  <si>
    <t>21121-0000-0418-0000</t>
  </si>
  <si>
    <t>EDGAR LEONARDO PALOMARES ROMO</t>
  </si>
  <si>
    <t>21121-0000-0567-0000</t>
  </si>
  <si>
    <t>AUTOS SS DE LEON SA DE CV</t>
  </si>
  <si>
    <t>21121-0000-0568-0000</t>
  </si>
  <si>
    <t>JACQUELINE NOREEN FLORES SALAZAR</t>
  </si>
  <si>
    <t>21121-0000-0689-0000</t>
  </si>
  <si>
    <t>AFTA GRUPO TEXTIL SA DE CV</t>
  </si>
  <si>
    <t>21121-0000-0728-0000</t>
  </si>
  <si>
    <t>21121-0000-0741-0000</t>
  </si>
  <si>
    <t>FRANCISCO VALLEJO PEREZ</t>
  </si>
  <si>
    <t>21121-0000-0760-0000</t>
  </si>
  <si>
    <t>DC ROAL S DE RL DE CV</t>
  </si>
  <si>
    <t>21121-0000-0763-0000</t>
  </si>
  <si>
    <t>FERRETERÍA GRANADA II SA DE CV</t>
  </si>
  <si>
    <t>21121-0000-0764-0000</t>
  </si>
  <si>
    <t>VÍCTOR OCTAVIO SALAZAR VÁZQUEZ</t>
  </si>
  <si>
    <t>21121-0000-0780-0000</t>
  </si>
  <si>
    <t>OMAR FERNANDO HÉRNANDEZ SOLIS</t>
  </si>
  <si>
    <t>21121-0000-0806-0000</t>
  </si>
  <si>
    <t>KARLA VANESSA RÍOS AVIÑA</t>
  </si>
  <si>
    <t>21121-0000-0843-0000</t>
  </si>
  <si>
    <t>MIGUEL ANGEL FRANCO</t>
  </si>
  <si>
    <t>21121-0000-0866-0000</t>
  </si>
  <si>
    <t>PRODUCTOS Y SERVICIOS DE LIMPIEZA SEGUCLEAN SA DE CV</t>
  </si>
  <si>
    <t>21121-0000-0890-0000</t>
  </si>
  <si>
    <t>LUBRICANTES DEL BAJIO SA DE CV</t>
  </si>
  <si>
    <t>21121-0000-0919-0000</t>
  </si>
  <si>
    <t>INFONACOT 2023</t>
  </si>
  <si>
    <t>21121-0000-0921-0000</t>
  </si>
  <si>
    <t>SARA BERENICE AGUILERA BRAVO</t>
  </si>
  <si>
    <t>21121-0000-0927-0000</t>
  </si>
  <si>
    <t>MA YANET GARCIA MUÑOZ</t>
  </si>
  <si>
    <t>21121-0000-0931-0000</t>
  </si>
  <si>
    <t>HIPERLLANTAS DEL BAJIO SA DE CV</t>
  </si>
  <si>
    <t>21121-0000-0952-0000</t>
  </si>
  <si>
    <t>INFONACOT 2024</t>
  </si>
  <si>
    <t>21121-0000-0962-0000</t>
  </si>
  <si>
    <t>ROAL VIALVI S DE RL DE CV</t>
  </si>
  <si>
    <t>21171-0000-0000-0000</t>
  </si>
  <si>
    <t>RETENCIONES DE IMPUESTOS POR PAGAR A COR</t>
  </si>
  <si>
    <t>21171-0000-0001-0000</t>
  </si>
  <si>
    <t>I S R HONORARIOS</t>
  </si>
  <si>
    <t>21171-0000-0003-0000</t>
  </si>
  <si>
    <t>I S R ASIMILADOS</t>
  </si>
  <si>
    <t>21171-0000-0004-0000</t>
  </si>
  <si>
    <t>IMPUESTO CEDULAR HONORARIOS</t>
  </si>
  <si>
    <t>21171-0000-0007-0000</t>
  </si>
  <si>
    <t>21171-0000-0008-0000</t>
  </si>
  <si>
    <t>2 % NOMINAS</t>
  </si>
  <si>
    <t>21171-0000-0009-0000</t>
  </si>
  <si>
    <t>IVA RETENIDO</t>
  </si>
  <si>
    <t>21171-0000-0010-0000</t>
  </si>
  <si>
    <t>21171-0000-0012-0000</t>
  </si>
  <si>
    <t>SUBSIDIO AL EMPLEO</t>
  </si>
  <si>
    <t>21171-0000-0013-0000</t>
  </si>
  <si>
    <t>ISR RETENIDO RESICO</t>
  </si>
  <si>
    <t>21171-0000-0014-0000</t>
  </si>
  <si>
    <t>CEDULAR RESICO RETENIDO</t>
  </si>
  <si>
    <t>21290-0000-0000-0000</t>
  </si>
  <si>
    <t>OTROS DOCUMENTOS POR PAGAR A CORTO PLAZO</t>
  </si>
  <si>
    <t>21290-0000-0003-0075</t>
  </si>
  <si>
    <t>PRODUCTOS INDUSTRIALES DE LEON SA DE CV</t>
  </si>
  <si>
    <t>21290-0000-0003-0118</t>
  </si>
  <si>
    <t>CENTRO EDUCATIVO DE LEON AC</t>
  </si>
  <si>
    <t>21290-0000-0003-0153</t>
  </si>
  <si>
    <t>RAFAEL GONZALEZ ALVAREZ</t>
  </si>
  <si>
    <t>21290-0000-0003-0154</t>
  </si>
  <si>
    <t>MAGNUS LEATHER COMPANU SA DE CV</t>
  </si>
  <si>
    <t>21290-0000-0003-0158</t>
  </si>
  <si>
    <t>JUAN JOSE RUBIO CHAVEZ</t>
  </si>
  <si>
    <t>21290-0000-0003-0159</t>
  </si>
  <si>
    <t>INDUSTRIAS NOVACERAMIC</t>
  </si>
  <si>
    <t>21290-0000-0003-0162</t>
  </si>
  <si>
    <t>TIENDAS CHEDRAUI</t>
  </si>
  <si>
    <t>21290-0000-0003-0163</t>
  </si>
  <si>
    <t>JUANA OLVERA MARTINEZ</t>
  </si>
  <si>
    <t>21290-0000-0003-0175</t>
  </si>
  <si>
    <t>HIRUTA MEXICO SA DE CV</t>
  </si>
  <si>
    <t>21290-0000-0003-0177</t>
  </si>
  <si>
    <t>V O TECNOLOGIA LASER APLICADA A LA VISION</t>
  </si>
  <si>
    <t>21790-0000-0000-0000</t>
  </si>
  <si>
    <t>OTRAS PROVISIONES A CORTO PLAZO</t>
  </si>
  <si>
    <t>21790-0003-0000-0000</t>
  </si>
  <si>
    <t>DÍA DE REYES</t>
  </si>
  <si>
    <t>32200-0001-0000-0000</t>
  </si>
  <si>
    <t>RESULTADO DE EJERCICIOS ANTERIORES</t>
  </si>
  <si>
    <t>RECURSO MUNICIPAL Y PROPIO</t>
  </si>
  <si>
    <t>32200-0300-0000-0000</t>
  </si>
  <si>
    <t>REMANENTES</t>
  </si>
  <si>
    <t>APLICACIÓN DE REMANENTE 2018</t>
  </si>
  <si>
    <t>32200-2018-0000-0000</t>
  </si>
  <si>
    <t>RESULTADO EJERCICIO 2018</t>
  </si>
  <si>
    <t>32200-2019-0000-0000</t>
  </si>
  <si>
    <t>RESULTADO EJERCICIO 2019</t>
  </si>
  <si>
    <t>32200-2020-0000-0000</t>
  </si>
  <si>
    <t>RESULTADO EJERCICIO 2020</t>
  </si>
  <si>
    <t>32200-2021-0000-0000</t>
  </si>
  <si>
    <t>RESULTADO EJERCICIO 2021</t>
  </si>
  <si>
    <t>32200-2022-0000-0001</t>
  </si>
  <si>
    <t>RESULTADO EJERCICIO 2022</t>
  </si>
  <si>
    <t>32200-2021-0000-0002</t>
  </si>
  <si>
    <t>RESULTADO EJERCICIO 2023</t>
  </si>
  <si>
    <t>11112-0000-0000-0000</t>
  </si>
  <si>
    <t>FONDO FIJO</t>
  </si>
  <si>
    <t>CAJA CHICA</t>
  </si>
  <si>
    <t>CAJA CHICA C.C.B.</t>
  </si>
  <si>
    <t>CAJA CHICA CENTRAL</t>
  </si>
  <si>
    <t>CAJA CHICA OPERATIVO TURNO B</t>
  </si>
  <si>
    <t>CAJA CHICA OPERATIVO TURNO A</t>
  </si>
  <si>
    <t>11121-0000-0000-0000</t>
  </si>
  <si>
    <t>BANCOS MONEDA NACIONAL</t>
  </si>
  <si>
    <t>BANCO DEL BAJIO</t>
  </si>
  <si>
    <t>11121-0000-0001-0001</t>
  </si>
  <si>
    <t>BAJIO CHEQUES</t>
  </si>
  <si>
    <t>11121-0000-0001-0002</t>
  </si>
  <si>
    <t>BAJIO EJE</t>
  </si>
  <si>
    <t>11121-0000-0001-0003</t>
  </si>
  <si>
    <t>BAJIO IMPUESTOS</t>
  </si>
  <si>
    <t>11121-0000-0001-0004</t>
  </si>
  <si>
    <t>BANCO DEL BAJIO CTA. 137133910201</t>
  </si>
  <si>
    <t>11121-0000-0001-0005</t>
  </si>
  <si>
    <t>CTA. MAESTRA 03448982</t>
  </si>
  <si>
    <t>11121-0000-0001-0006</t>
  </si>
  <si>
    <t>CTA. MAESTRA 03449501</t>
  </si>
  <si>
    <t>11121-0000-0001-0007</t>
  </si>
  <si>
    <t>CTA. MAESTRA 13713391</t>
  </si>
  <si>
    <t>11121-0000-0001-0008</t>
  </si>
  <si>
    <t>BAJIO 038752168</t>
  </si>
  <si>
    <t>11121-0000-0002-0000</t>
  </si>
  <si>
    <t>11121-0000-0002-0001</t>
  </si>
  <si>
    <t>BANCOMER CTA 10770715</t>
  </si>
  <si>
    <t>CUENTA DE NATURALEZA DEUDORA , REPRESENTA LOS RECURSOS INVERTIDOS DIARIAMENTE POR LA FIDUCIARIA.</t>
  </si>
  <si>
    <t>Aportaciones Realizadas Por Los Vecinos En Cajas De La Tesorería Municipal</t>
  </si>
  <si>
    <t>Fondo revolvente</t>
  </si>
  <si>
    <t>Recurso de anticipos  por amortizar de contratos vigentes de obra</t>
  </si>
  <si>
    <t>Linea recta</t>
  </si>
  <si>
    <t>Calculo de depreciación conforme a la CONAC/ valor historico</t>
  </si>
  <si>
    <t>10% mob. y 33.30% Computo</t>
  </si>
  <si>
    <t>Pagos en los siguientes meses</t>
  </si>
  <si>
    <t>Pago según avance de obra y fondeado con aport. de cooperadores</t>
  </si>
  <si>
    <t>Se paga de forma mensual al SAT a través de la fiduciaria y a la  la Camara de forma semestral</t>
  </si>
  <si>
    <t>Recurso depósitado por contratistas pend. de entregar estimación para registro; así como el  recurso a pagar al municipio por concepto de nóminas y partida 3981.</t>
  </si>
  <si>
    <t>Particulares</t>
  </si>
  <si>
    <t>Aportaciones para obras diversas</t>
  </si>
  <si>
    <t>Aportaciones de Obras No Iniciadas y/o en proceso</t>
  </si>
  <si>
    <t>Recurso a devolver  a los cooperadores por obras canceladas y saldos a favor de obras terminadas</t>
  </si>
  <si>
    <t>SISTEMA INTEGRAL DE ASEO PUBLICO DE LEON GUANAJUATO</t>
  </si>
  <si>
    <t>SISTEMA DE ASEO PUBLICO DE LEON GUANAJUATO</t>
  </si>
  <si>
    <t>SISTEMA NTEGRAL DE ASEO PUBLICO DE LEON GUANAJUATO</t>
  </si>
  <si>
    <t>Por transferencias recibidas</t>
  </si>
  <si>
    <t>P.E.P.S.</t>
  </si>
  <si>
    <t>Buen estado , algunos obsoletos  40% totalmente depreciado.</t>
  </si>
  <si>
    <t>Buen estado , algunos obsoletos  60% totalmente depreciado.</t>
  </si>
  <si>
    <t>Buen estado , algunos obsoletos  30% totalmente depreciado.</t>
  </si>
  <si>
    <t>Buen estado , algunos obsoletos  25% totalmente depreciado.</t>
  </si>
  <si>
    <t>Buen estado , algunos obsoletos  50% totalmente depreciado.</t>
  </si>
  <si>
    <t>Buen estado , algunos obsoletos  50% totalmente amortizado.</t>
  </si>
  <si>
    <t>Buen estado , algunos obsoletos  100% totalmente amortizado.</t>
  </si>
  <si>
    <t>Fideicomiso Promoción Juvenil 129747</t>
  </si>
  <si>
    <t>Sistema para el Desarrollo Integral de la Familia en el Municipio de Leon Gto.</t>
  </si>
  <si>
    <t>Del  1 de enero al 31 de diciembre del 2024</t>
  </si>
  <si>
    <t>Comisión Municipal de Cultura Física y Deporte de León, Guanajuato</t>
  </si>
  <si>
    <t>Del 01 de Enero al 31 de Diciembre del 2024</t>
  </si>
  <si>
    <t>Instituto Municipal de las Mujeres</t>
  </si>
  <si>
    <t>Del 01 de Enero al 31 de Diciembre de 2024</t>
  </si>
  <si>
    <t>Del 1 de Enero al 31 de Diciembre 2024</t>
  </si>
  <si>
    <t>Del 01 de Enero al 31 de Diciembre</t>
  </si>
  <si>
    <t>INSTITUTO CULTURAL DE LEÓN</t>
  </si>
  <si>
    <t>Fideicomiso Museo de la Ciudad de León</t>
  </si>
  <si>
    <t>Patronato de la Feria Estatal de León y Parque Ecológico</t>
  </si>
  <si>
    <t>Correspondiente del 1 de enero al 31 de diciembre de 2024</t>
  </si>
  <si>
    <t>Instituto Municipal de Planeación</t>
  </si>
  <si>
    <t>Instituto Municipal de Vivienda de León, Guanajuato (IMUVI)</t>
  </si>
  <si>
    <t>Del 1 de enero al 31 de diciembre de 2024</t>
  </si>
  <si>
    <t>PATRONATO DE BOMBEROS DE LEON GTO</t>
  </si>
  <si>
    <t>Del 01 de Enero al 31 de diciembre de 2024</t>
  </si>
  <si>
    <t>ACADEMIA METROPOLITANA DE SEGURIDAD PÚBLICA DE LEÓN, GUANAJUATO</t>
  </si>
  <si>
    <t>Del 01 de Enero al 31 de Diciembre 2024</t>
  </si>
  <si>
    <t xml:space="preserve">Bajo protesta de decir verdad declaramos que los Estados Financieros y sus notas, son razonablemente correctos </t>
  </si>
  <si>
    <t>y son responsabilidad del emisor.</t>
  </si>
  <si>
    <t xml:space="preserve">Bajo protesta de decir verdad declaramos que los Estados Financieros y sus notas, son razonablemente correctos y </t>
  </si>
  <si>
    <t>son responsabilidad del emisor.</t>
  </si>
  <si>
    <t xml:space="preserve">Bajo protesta de decir verdad declaramos que los Estados Financieros y sus notas, son razonablemente </t>
  </si>
  <si>
    <t>correctos y son responsabilidad del emisor.</t>
  </si>
  <si>
    <t xml:space="preserve">Bajo protesta de decir verdad declaramos que los Estados Financieros y sus notas, son razonablemente correctos y son </t>
  </si>
  <si>
    <t>responsabilidad del emisor.</t>
  </si>
  <si>
    <t>PQM</t>
  </si>
  <si>
    <t>Instituto Municipal de las Juventudes de León, Guanajuato</t>
  </si>
  <si>
    <t>Comisión Municipal de Cultura Física y Deporte de León</t>
  </si>
  <si>
    <t>Parque Ecólogico Metropolitano de León, Gto. "Eliseo Martinez Pérez"</t>
  </si>
  <si>
    <t xml:space="preserve">Patronato de la Feria Estatal y Parque Ecológico </t>
  </si>
  <si>
    <t>Parque Ecológico Metropolitano de León, Gto. "Eliseo Martínez Pérez"</t>
  </si>
  <si>
    <t>Intereses de cuentas bancarias</t>
  </si>
  <si>
    <t>Estacionamientos, accesos, paseos</t>
  </si>
  <si>
    <t>Subsidio municipal</t>
  </si>
  <si>
    <t>Descuento en servicio de limpieza</t>
  </si>
  <si>
    <t>Sueldos base al personal permanente</t>
  </si>
  <si>
    <t>Aportaciones IMSS e Infonavit</t>
  </si>
  <si>
    <t>Material de limpieza y útiles de oficina</t>
  </si>
  <si>
    <t>Materiales complementarios y de construcción</t>
  </si>
  <si>
    <t>Usado para la maquinaria del parque</t>
  </si>
  <si>
    <t>Internet, energía eléctrica, telefonía y gas.</t>
  </si>
  <si>
    <t>Servicios legales, de contabildad y relacionados</t>
  </si>
  <si>
    <t>Depreciación de los activos fijos</t>
  </si>
  <si>
    <t>Provisión de aguinaldo</t>
  </si>
  <si>
    <t>Otros gastos no presupuestales</t>
  </si>
  <si>
    <t>Trimestral</t>
  </si>
  <si>
    <t>del 01 de enero al 31 diciembre 2024</t>
  </si>
  <si>
    <t>lnstituto Municipal de las Juventudes de León Guanajuato</t>
  </si>
  <si>
    <t>Procuraduría Auxiliar de Protección de Niñas, Niños y Adolescentes</t>
  </si>
  <si>
    <t>PNA</t>
  </si>
  <si>
    <t>PAGO DE FONDOS DEL MUNICIPIO PARA GASTOS CORRIENTES.</t>
  </si>
  <si>
    <t>"Bajo protesta de decir verdad declaramos que los Estados Financieros y sus notas, son razonablemente correctos</t>
  </si>
  <si>
    <t>y son responsabilidad del emisor."</t>
  </si>
  <si>
    <t>y son responsabilidad del emisor"</t>
  </si>
  <si>
    <t>Procuraduria Auxiliar de Protección a Niñas,Niños y Adolescentes del Municipio de León, Guanajuato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</si>
</sst>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0_-;\-* #,##0_-;_-* &quot;-&quot;_-;_-@_-"/>
    <numFmt numFmtId="43" formatCode="_-* #,##0.00_-;\-* #,##0.00_-;_-* &quot;-&quot;??_-;_-@_-"/>
    <numFmt numFmtId="164" formatCode="_(* #,##0.00_);_(* \(#,##0.00\);_(* &quot;-&quot;??_);_(@_)"/>
    <numFmt numFmtId="165" formatCode="0.0%"/>
  </numFmts>
  <fonts count="41" x14ac:knownFonts="1">
    <font>
      <sz val="11"/>
      <color theme="1"/>
      <name val="Calibri"/>
      <family val="2"/>
      <scheme val="minor"/>
    </font>
    <font>
      <b/>
      <sz val="8"/>
      <name val="Arial"/>
      <family val="2"/>
    </font>
    <font>
      <sz val="8"/>
      <name val="Arial"/>
      <family val="2"/>
    </font>
    <font>
      <sz val="10"/>
      <name val="Arial"/>
      <family val="2"/>
    </font>
    <font>
      <sz val="11"/>
      <color theme="1"/>
      <name val="Calibri"/>
      <family val="2"/>
      <scheme val="minor"/>
    </font>
    <font>
      <sz val="8"/>
      <color theme="1"/>
      <name val="Arial"/>
      <family val="2"/>
    </font>
    <font>
      <sz val="8"/>
      <color theme="0"/>
      <name val="Arial"/>
      <family val="2"/>
    </font>
    <font>
      <sz val="11"/>
      <color theme="1"/>
      <name val="Garamond"/>
      <family val="2"/>
    </font>
    <font>
      <b/>
      <sz val="8"/>
      <color theme="1"/>
      <name val="Arial"/>
      <family val="2"/>
    </font>
    <font>
      <sz val="11"/>
      <color rgb="FF000000"/>
      <name val="Calibri"/>
      <family val="2"/>
    </font>
    <font>
      <u/>
      <sz val="11"/>
      <color theme="10"/>
      <name val="Calibri"/>
      <family val="2"/>
      <scheme val="minor"/>
    </font>
    <font>
      <sz val="11"/>
      <color theme="1"/>
      <name val="Calibri"/>
      <family val="2"/>
      <scheme val="minor"/>
    </font>
    <font>
      <b/>
      <sz val="8"/>
      <color theme="0"/>
      <name val="Arial"/>
      <family val="2"/>
    </font>
    <font>
      <b/>
      <sz val="8"/>
      <color theme="1"/>
      <name val="Calibri"/>
      <family val="2"/>
      <scheme val="minor"/>
    </font>
    <font>
      <sz val="8"/>
      <color theme="1"/>
      <name val="Calibri"/>
      <family val="2"/>
      <scheme val="minor"/>
    </font>
    <font>
      <sz val="8"/>
      <color theme="0"/>
      <name val="Calibri"/>
      <family val="2"/>
      <scheme val="minor"/>
    </font>
    <font>
      <b/>
      <sz val="8"/>
      <color theme="3"/>
      <name val="Arial"/>
      <family val="2"/>
    </font>
    <font>
      <u/>
      <sz val="11"/>
      <color theme="3"/>
      <name val="Calibri"/>
      <family val="2"/>
      <scheme val="minor"/>
    </font>
    <font>
      <sz val="8"/>
      <color theme="3"/>
      <name val="Calibri"/>
      <family val="2"/>
      <scheme val="minor"/>
    </font>
    <font>
      <sz val="8"/>
      <color rgb="FFFF0000"/>
      <name val="Calibri"/>
      <family val="2"/>
      <scheme val="minor"/>
    </font>
    <font>
      <sz val="9"/>
      <color rgb="FFFF0000"/>
      <name val="Arial"/>
      <family val="2"/>
    </font>
    <font>
      <sz val="11"/>
      <color theme="1"/>
      <name val="Calibri"/>
      <family val="2"/>
    </font>
    <font>
      <b/>
      <sz val="8"/>
      <color rgb="FF000000"/>
      <name val="Arial"/>
      <family val="2"/>
    </font>
    <font>
      <sz val="11"/>
      <name val="Calibri"/>
      <family val="2"/>
    </font>
    <font>
      <b/>
      <sz val="8"/>
      <color rgb="FF2B956F"/>
      <name val="Arial"/>
      <family val="2"/>
    </font>
    <font>
      <sz val="8"/>
      <color rgb="FF000000"/>
      <name val="Arial"/>
      <family val="2"/>
    </font>
    <font>
      <b/>
      <sz val="8"/>
      <color rgb="FFFFFFFF"/>
      <name val="Arial"/>
      <family val="2"/>
    </font>
    <font>
      <sz val="10"/>
      <color theme="1"/>
      <name val="Calibri"/>
      <family val="2"/>
      <scheme val="minor"/>
    </font>
    <font>
      <b/>
      <sz val="9"/>
      <color rgb="FF000000"/>
      <name val="Arial"/>
      <family val="2"/>
    </font>
    <font>
      <b/>
      <sz val="10"/>
      <color indexed="10"/>
      <name val="Arial"/>
      <family val="2"/>
    </font>
    <font>
      <b/>
      <sz val="8"/>
      <name val="Calibri"/>
      <family val="2"/>
      <scheme val="minor"/>
    </font>
    <font>
      <sz val="8"/>
      <name val="Calibri"/>
      <family val="2"/>
    </font>
    <font>
      <b/>
      <sz val="8"/>
      <color rgb="FFFF0000"/>
      <name val="Arial"/>
      <family val="2"/>
    </font>
    <font>
      <b/>
      <sz val="10"/>
      <color rgb="FFFF0000"/>
      <name val="Arial"/>
      <family val="2"/>
    </font>
    <font>
      <b/>
      <sz val="10"/>
      <color rgb="FFFF0000"/>
      <name val="Calibri"/>
      <family val="2"/>
      <scheme val="minor"/>
    </font>
    <font>
      <sz val="7"/>
      <color rgb="FF000000"/>
      <name val="Arial"/>
      <family val="2"/>
    </font>
    <font>
      <sz val="7"/>
      <color theme="1"/>
      <name val="Arial"/>
      <family val="2"/>
    </font>
    <font>
      <b/>
      <sz val="8"/>
      <color theme="1"/>
      <name val="Cambria"/>
      <family val="1"/>
      <scheme val="major"/>
    </font>
    <font>
      <sz val="8"/>
      <color theme="1"/>
      <name val="Cambria"/>
      <family val="1"/>
      <scheme val="major"/>
    </font>
    <font>
      <sz val="10"/>
      <color indexed="8"/>
      <name val="Courier New"/>
    </font>
    <font>
      <sz val="11"/>
      <color theme="1"/>
      <name val="Calibri"/>
      <scheme val="minor"/>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rgb="FF000000"/>
      </patternFill>
    </fill>
    <fill>
      <patternFill patternType="solid">
        <fgColor theme="1" tint="0.499984740745262"/>
        <bgColor indexed="64"/>
      </patternFill>
    </fill>
    <fill>
      <patternFill patternType="solid">
        <fgColor theme="0" tint="-4.9989318521683403E-2"/>
        <bgColor indexed="64"/>
      </patternFill>
    </fill>
    <fill>
      <patternFill patternType="solid">
        <fgColor theme="0" tint="-4.9989318521683403E-2"/>
        <bgColor rgb="FFD8D8D8"/>
      </patternFill>
    </fill>
    <fill>
      <patternFill patternType="solid">
        <fgColor theme="0" tint="-4.9989318521683403E-2"/>
        <bgColor rgb="FFEDE7E7"/>
      </patternFill>
    </fill>
    <fill>
      <patternFill patternType="solid">
        <fgColor rgb="FF471306"/>
        <bgColor rgb="FF471306"/>
      </patternFill>
    </fill>
    <fill>
      <patternFill patternType="solid">
        <fgColor rgb="FFA5A5A5"/>
        <bgColor rgb="FFA5A5A5"/>
      </patternFill>
    </fill>
    <fill>
      <patternFill patternType="solid">
        <fgColor theme="0" tint="-4.9989318521683403E-2"/>
        <bgColor rgb="FFA5A5A5"/>
      </patternFill>
    </fill>
    <fill>
      <patternFill patternType="solid">
        <fgColor rgb="FF471406"/>
        <bgColor rgb="FF471406"/>
      </patternFill>
    </fill>
    <fill>
      <patternFill patternType="solid">
        <fgColor rgb="FFD8D8D8"/>
        <bgColor rgb="FFD8D8D8"/>
      </patternFill>
    </fill>
    <fill>
      <patternFill patternType="solid">
        <fgColor rgb="FFBFBFBF"/>
        <bgColor rgb="FFBFBFBF"/>
      </patternFill>
    </fill>
    <fill>
      <patternFill patternType="solid">
        <fgColor rgb="FFEDE7E7"/>
        <bgColor rgb="FFEDE7E7"/>
      </patternFill>
    </fill>
    <fill>
      <patternFill patternType="solid">
        <fgColor theme="0" tint="-4.9989318521683403E-2"/>
        <bgColor rgb="FFD9D9D9"/>
      </patternFill>
    </fill>
    <fill>
      <patternFill patternType="solid">
        <fgColor rgb="FFD9D9D9"/>
        <bgColor rgb="FFD9D9D9"/>
      </patternFill>
    </fill>
    <fill>
      <patternFill patternType="solid">
        <fgColor theme="0" tint="-0.14999847407452621"/>
        <bgColor indexed="64"/>
      </patternFill>
    </fill>
    <fill>
      <patternFill patternType="solid">
        <fgColor theme="0" tint="-0.24994659260841701"/>
        <bgColor indexed="64"/>
      </patternFill>
    </fill>
    <fill>
      <patternFill patternType="solid">
        <fgColor rgb="FFEDE7E7"/>
        <bgColor rgb="FF000000"/>
      </patternFill>
    </fill>
    <fill>
      <patternFill patternType="solid">
        <fgColor rgb="FFFFFFFF"/>
        <bgColor indexed="64"/>
      </patternFill>
    </fill>
  </fills>
  <borders count="42">
    <border>
      <left/>
      <right/>
      <top/>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A7A7A7"/>
      </left>
      <right style="thin">
        <color rgb="FFA7A7A7"/>
      </right>
      <top style="thin">
        <color rgb="FFA7A7A7"/>
      </top>
      <bottom style="thin">
        <color rgb="FFA7A7A7"/>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9">
    <xf numFmtId="0" fontId="0" fillId="0" borderId="0"/>
    <xf numFmtId="164" fontId="4" fillId="0" borderId="0" applyFont="0" applyFill="0" applyBorder="0" applyAlignment="0" applyProtection="0"/>
    <xf numFmtId="0" fontId="4" fillId="0" borderId="0"/>
    <xf numFmtId="0" fontId="3" fillId="0" borderId="0"/>
    <xf numFmtId="0" fontId="7" fillId="0" borderId="0"/>
    <xf numFmtId="0" fontId="4" fillId="0" borderId="0"/>
    <xf numFmtId="0" fontId="4" fillId="0" borderId="0"/>
    <xf numFmtId="9" fontId="4" fillId="0" borderId="0" applyFont="0" applyFill="0" applyBorder="0" applyAlignment="0" applyProtection="0"/>
    <xf numFmtId="0" fontId="9" fillId="0" borderId="0"/>
    <xf numFmtId="0" fontId="9" fillId="0" borderId="0"/>
    <xf numFmtId="0" fontId="4" fillId="0" borderId="0"/>
    <xf numFmtId="0" fontId="10" fillId="0" borderId="0" applyNumberFormat="0" applyFill="0" applyBorder="0" applyAlignment="0" applyProtection="0"/>
    <xf numFmtId="0" fontId="9" fillId="0" borderId="0"/>
    <xf numFmtId="0" fontId="4" fillId="0" borderId="0"/>
    <xf numFmtId="0" fontId="11" fillId="0" borderId="0"/>
    <xf numFmtId="43" fontId="4" fillId="0" borderId="0" applyFont="0" applyFill="0" applyBorder="0" applyAlignment="0" applyProtection="0"/>
    <xf numFmtId="0" fontId="3" fillId="0" borderId="0"/>
    <xf numFmtId="0" fontId="4" fillId="0" borderId="0"/>
    <xf numFmtId="0" fontId="3" fillId="0" borderId="0"/>
    <xf numFmtId="0" fontId="10" fillId="0" borderId="0"/>
    <xf numFmtId="43"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40" fillId="0" borderId="0"/>
  </cellStyleXfs>
  <cellXfs count="608">
    <xf numFmtId="0" fontId="0" fillId="0" borderId="0" xfId="0"/>
    <xf numFmtId="0" fontId="2" fillId="0" borderId="0" xfId="0" applyFont="1" applyProtection="1">
      <protection locked="0"/>
    </xf>
    <xf numFmtId="0" fontId="1" fillId="0" borderId="2" xfId="0" applyFont="1" applyBorder="1" applyAlignment="1" applyProtection="1">
      <alignment horizontal="center"/>
      <protection locked="0"/>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5" fillId="0" borderId="0" xfId="0" applyFont="1"/>
    <xf numFmtId="0" fontId="13" fillId="0" borderId="0" xfId="0" applyFont="1" applyAlignment="1">
      <alignment horizontal="center" vertical="center" wrapText="1"/>
    </xf>
    <xf numFmtId="0" fontId="13" fillId="0" borderId="0" xfId="0" applyFont="1" applyAlignment="1">
      <alignment vertical="center" wrapText="1"/>
    </xf>
    <xf numFmtId="0" fontId="14" fillId="0" borderId="0" xfId="0" applyFont="1"/>
    <xf numFmtId="0" fontId="15" fillId="0" borderId="0" xfId="0" applyFont="1"/>
    <xf numFmtId="0" fontId="5" fillId="0" borderId="5" xfId="0" applyFont="1" applyBorder="1"/>
    <xf numFmtId="41" fontId="1" fillId="5" borderId="4" xfId="15" applyNumberFormat="1" applyFont="1" applyFill="1" applyBorder="1" applyAlignment="1" applyProtection="1">
      <alignment vertical="center" wrapText="1"/>
      <protection locked="0"/>
    </xf>
    <xf numFmtId="0" fontId="16" fillId="0" borderId="0" xfId="0" applyFont="1"/>
    <xf numFmtId="0" fontId="17" fillId="0" borderId="0" xfId="11" applyFont="1" applyBorder="1"/>
    <xf numFmtId="0" fontId="18" fillId="0" borderId="0" xfId="0" applyFont="1"/>
    <xf numFmtId="0" fontId="19" fillId="0" borderId="0" xfId="0" applyFont="1"/>
    <xf numFmtId="41" fontId="8" fillId="5" borderId="4" xfId="15" applyNumberFormat="1" applyFont="1" applyFill="1" applyBorder="1" applyAlignment="1" applyProtection="1">
      <alignment vertical="center" wrapText="1"/>
      <protection locked="0"/>
    </xf>
    <xf numFmtId="0" fontId="6" fillId="0" borderId="0" xfId="0" applyFont="1"/>
    <xf numFmtId="0" fontId="20" fillId="0" borderId="0" xfId="0" applyFont="1"/>
    <xf numFmtId="10" fontId="22" fillId="6" borderId="0" xfId="0" applyNumberFormat="1" applyFont="1" applyFill="1" applyAlignment="1">
      <alignment horizontal="right" vertical="center"/>
    </xf>
    <xf numFmtId="0" fontId="8" fillId="6" borderId="0" xfId="0" applyFont="1" applyFill="1" applyAlignment="1">
      <alignment horizontal="left" vertical="center"/>
    </xf>
    <xf numFmtId="0" fontId="22" fillId="6" borderId="0" xfId="0" applyFont="1" applyFill="1" applyAlignment="1">
      <alignment vertical="center"/>
    </xf>
    <xf numFmtId="0" fontId="24" fillId="7" borderId="0" xfId="0" applyFont="1" applyFill="1" applyAlignment="1">
      <alignment horizontal="center" vertical="center"/>
    </xf>
    <xf numFmtId="0" fontId="24" fillId="7" borderId="0" xfId="0" applyFont="1" applyFill="1"/>
    <xf numFmtId="10" fontId="24" fillId="7" borderId="0" xfId="0" applyNumberFormat="1" applyFont="1" applyFill="1"/>
    <xf numFmtId="0" fontId="25" fillId="0" borderId="0" xfId="0" applyFont="1"/>
    <xf numFmtId="10" fontId="25" fillId="0" borderId="0" xfId="0" applyNumberFormat="1" applyFont="1"/>
    <xf numFmtId="0" fontId="26" fillId="8" borderId="0" xfId="0" applyFont="1" applyFill="1" applyAlignment="1">
      <alignment horizontal="center"/>
    </xf>
    <xf numFmtId="0" fontId="26" fillId="8" borderId="0" xfId="0" applyFont="1" applyFill="1"/>
    <xf numFmtId="10" fontId="26" fillId="8" borderId="0" xfId="0" applyNumberFormat="1" applyFont="1" applyFill="1" applyAlignment="1">
      <alignment horizontal="center"/>
    </xf>
    <xf numFmtId="0" fontId="8" fillId="0" borderId="0" xfId="0" applyFont="1" applyAlignment="1">
      <alignment horizontal="center" vertical="center"/>
    </xf>
    <xf numFmtId="0" fontId="8" fillId="0" borderId="0" xfId="0" applyFont="1" applyAlignment="1">
      <alignment horizontal="left"/>
    </xf>
    <xf numFmtId="4" fontId="8" fillId="0" borderId="0" xfId="0" applyNumberFormat="1" applyFont="1"/>
    <xf numFmtId="10" fontId="5" fillId="0" borderId="0" xfId="0" applyNumberFormat="1" applyFont="1" applyAlignment="1">
      <alignment horizontal="center"/>
    </xf>
    <xf numFmtId="0" fontId="25" fillId="0" borderId="0" xfId="0" applyFont="1" applyAlignment="1">
      <alignment wrapText="1"/>
    </xf>
    <xf numFmtId="0" fontId="5" fillId="0" borderId="0" xfId="0" applyFont="1" applyAlignment="1">
      <alignment horizontal="center" vertical="center"/>
    </xf>
    <xf numFmtId="4" fontId="5" fillId="0" borderId="0" xfId="0" applyNumberFormat="1" applyFont="1"/>
    <xf numFmtId="0" fontId="5" fillId="0" borderId="0" xfId="0" applyFont="1" applyAlignment="1">
      <alignment wrapText="1"/>
    </xf>
    <xf numFmtId="0" fontId="5" fillId="0" borderId="0" xfId="0" applyFont="1" applyAlignment="1">
      <alignment horizontal="center" vertical="top"/>
    </xf>
    <xf numFmtId="0" fontId="5" fillId="0" borderId="0" xfId="0" applyFont="1" applyAlignment="1">
      <alignment vertical="top"/>
    </xf>
    <xf numFmtId="4" fontId="5" fillId="0" borderId="0" xfId="0" applyNumberFormat="1" applyFont="1" applyAlignment="1">
      <alignment vertical="top"/>
    </xf>
    <xf numFmtId="10" fontId="5" fillId="0" borderId="0" xfId="0" applyNumberFormat="1" applyFont="1" applyAlignment="1">
      <alignment horizontal="center" vertical="top"/>
    </xf>
    <xf numFmtId="0" fontId="25" fillId="0" borderId="0" xfId="0" applyFont="1" applyAlignment="1">
      <alignment vertical="top" wrapText="1"/>
    </xf>
    <xf numFmtId="0" fontId="0" fillId="0" borderId="0" xfId="0" applyAlignment="1">
      <alignment vertical="top"/>
    </xf>
    <xf numFmtId="0" fontId="8" fillId="0" borderId="0" xfId="0" applyFont="1" applyAlignment="1">
      <alignment horizontal="left" wrapText="1"/>
    </xf>
    <xf numFmtId="0" fontId="8" fillId="0" borderId="0" xfId="0" applyFont="1" applyAlignment="1">
      <alignment horizontal="center"/>
    </xf>
    <xf numFmtId="0" fontId="5" fillId="0" borderId="0" xfId="0" applyFont="1" applyAlignment="1">
      <alignment horizontal="center"/>
    </xf>
    <xf numFmtId="0" fontId="24" fillId="7" borderId="0" xfId="0" applyFont="1" applyFill="1" applyAlignment="1">
      <alignment wrapText="1"/>
    </xf>
    <xf numFmtId="0" fontId="26" fillId="8" borderId="0" xfId="0" applyFont="1" applyFill="1" applyAlignment="1">
      <alignment horizontal="center" wrapText="1"/>
    </xf>
    <xf numFmtId="0" fontId="5" fillId="0" borderId="0" xfId="0" applyFont="1" applyAlignment="1">
      <alignment vertical="center"/>
    </xf>
    <xf numFmtId="4" fontId="5" fillId="0" borderId="0" xfId="0" applyNumberFormat="1" applyFont="1" applyAlignment="1">
      <alignment vertical="center"/>
    </xf>
    <xf numFmtId="10" fontId="5" fillId="0" borderId="0" xfId="0" applyNumberFormat="1" applyFont="1" applyAlignment="1">
      <alignment horizontal="center" vertical="center"/>
    </xf>
    <xf numFmtId="0" fontId="22" fillId="6" borderId="0" xfId="0" applyFont="1" applyFill="1" applyAlignment="1">
      <alignment horizontal="right" vertical="center"/>
    </xf>
    <xf numFmtId="0" fontId="25" fillId="0" borderId="0" xfId="0" applyFont="1" applyAlignment="1">
      <alignment horizontal="center"/>
    </xf>
    <xf numFmtId="4" fontId="25" fillId="0" borderId="0" xfId="0" applyNumberFormat="1" applyFont="1"/>
    <xf numFmtId="0" fontId="26" fillId="8" borderId="0" xfId="0" applyFont="1" applyFill="1" applyAlignment="1">
      <alignment wrapText="1"/>
    </xf>
    <xf numFmtId="4" fontId="25" fillId="9" borderId="0" xfId="0" applyNumberFormat="1" applyFont="1" applyFill="1"/>
    <xf numFmtId="4" fontId="25" fillId="10" borderId="0" xfId="0" applyNumberFormat="1" applyFont="1" applyFill="1"/>
    <xf numFmtId="0" fontId="26" fillId="11" borderId="0" xfId="0" applyFont="1" applyFill="1"/>
    <xf numFmtId="0" fontId="22" fillId="0" borderId="0" xfId="0" applyFont="1" applyAlignment="1">
      <alignment horizontal="center"/>
    </xf>
    <xf numFmtId="0" fontId="22" fillId="0" borderId="0" xfId="0" applyFont="1" applyAlignment="1">
      <alignment horizontal="left"/>
    </xf>
    <xf numFmtId="4" fontId="22" fillId="0" borderId="0" xfId="0" applyNumberFormat="1" applyFont="1"/>
    <xf numFmtId="0" fontId="22" fillId="0" borderId="0" xfId="0" applyFont="1"/>
    <xf numFmtId="4" fontId="1" fillId="0" borderId="0" xfId="0" applyNumberFormat="1" applyFont="1"/>
    <xf numFmtId="4" fontId="2" fillId="0" borderId="0" xfId="0" applyNumberFormat="1" applyFont="1"/>
    <xf numFmtId="4" fontId="0" fillId="0" borderId="0" xfId="0" applyNumberFormat="1"/>
    <xf numFmtId="0" fontId="8" fillId="0" borderId="0" xfId="0" applyFont="1"/>
    <xf numFmtId="0" fontId="25" fillId="0" borderId="0" xfId="0" applyFont="1" applyAlignment="1">
      <alignment horizontal="left"/>
    </xf>
    <xf numFmtId="0" fontId="22" fillId="0" borderId="0" xfId="0" quotePrefix="1" applyFont="1" applyAlignment="1">
      <alignment horizontal="left"/>
    </xf>
    <xf numFmtId="0" fontId="8" fillId="6" borderId="22" xfId="0" applyFont="1" applyFill="1" applyBorder="1" applyAlignment="1">
      <alignment horizontal="center" vertical="center"/>
    </xf>
    <xf numFmtId="0" fontId="22" fillId="12" borderId="20" xfId="0" applyFont="1" applyFill="1" applyBorder="1" applyAlignment="1">
      <alignment vertical="center"/>
    </xf>
    <xf numFmtId="0" fontId="22" fillId="6" borderId="20" xfId="0" applyFont="1" applyFill="1" applyBorder="1" applyAlignment="1">
      <alignment vertical="center"/>
    </xf>
    <xf numFmtId="4" fontId="22" fillId="6" borderId="22" xfId="0" applyNumberFormat="1" applyFont="1" applyFill="1" applyBorder="1" applyAlignment="1">
      <alignment horizontal="right" vertical="center" wrapText="1"/>
    </xf>
    <xf numFmtId="0" fontId="22" fillId="0" borderId="23" xfId="0" applyFont="1" applyBorder="1" applyAlignment="1">
      <alignment vertical="center"/>
    </xf>
    <xf numFmtId="4" fontId="22" fillId="0" borderId="23" xfId="0" applyNumberFormat="1" applyFont="1" applyBorder="1" applyAlignment="1">
      <alignment horizontal="right" vertical="center"/>
    </xf>
    <xf numFmtId="0" fontId="22" fillId="0" borderId="20" xfId="0" applyFont="1" applyBorder="1" applyAlignment="1">
      <alignment vertical="center"/>
    </xf>
    <xf numFmtId="4" fontId="22" fillId="0" borderId="22" xfId="0" applyNumberFormat="1" applyFont="1" applyBorder="1" applyAlignment="1">
      <alignment horizontal="right" vertical="center" wrapText="1"/>
    </xf>
    <xf numFmtId="0" fontId="5" fillId="0" borderId="20" xfId="0" applyFont="1" applyBorder="1" applyAlignment="1">
      <alignment vertical="center"/>
    </xf>
    <xf numFmtId="0" fontId="5" fillId="0" borderId="23" xfId="0" applyFont="1" applyBorder="1" applyAlignment="1">
      <alignment horizontal="left" vertical="center"/>
    </xf>
    <xf numFmtId="4" fontId="25" fillId="0" borderId="22" xfId="0" applyNumberFormat="1" applyFont="1" applyBorder="1" applyAlignment="1">
      <alignment horizontal="right" vertical="center" wrapText="1"/>
    </xf>
    <xf numFmtId="0" fontId="5" fillId="0" borderId="20" xfId="0" applyFont="1" applyBorder="1"/>
    <xf numFmtId="0" fontId="25" fillId="0" borderId="21" xfId="0" applyFont="1" applyBorder="1" applyAlignment="1">
      <alignment horizontal="left" vertical="center" wrapText="1"/>
    </xf>
    <xf numFmtId="0" fontId="25" fillId="0" borderId="20" xfId="0" applyFont="1" applyBorder="1" applyAlignment="1">
      <alignment horizontal="left" vertical="center"/>
    </xf>
    <xf numFmtId="0" fontId="25" fillId="0" borderId="23" xfId="0" applyFont="1" applyBorder="1" applyAlignment="1">
      <alignment horizontal="left" vertical="center"/>
    </xf>
    <xf numFmtId="0" fontId="25" fillId="0" borderId="23" xfId="0" applyFont="1" applyBorder="1" applyAlignment="1">
      <alignment horizontal="left" vertical="center" wrapText="1"/>
    </xf>
    <xf numFmtId="4" fontId="25" fillId="0" borderId="23" xfId="0" applyNumberFormat="1" applyFont="1" applyBorder="1" applyAlignment="1">
      <alignment horizontal="right" vertical="center" wrapText="1"/>
    </xf>
    <xf numFmtId="0" fontId="5" fillId="0" borderId="20" xfId="0" applyFont="1" applyBorder="1" applyAlignment="1">
      <alignment horizontal="left" vertical="center"/>
    </xf>
    <xf numFmtId="0" fontId="5" fillId="0" borderId="20" xfId="0" applyFont="1" applyBorder="1" applyAlignment="1">
      <alignment horizontal="left"/>
    </xf>
    <xf numFmtId="4" fontId="25" fillId="0" borderId="22" xfId="0" applyNumberFormat="1" applyFont="1" applyBorder="1" applyAlignment="1">
      <alignment horizontal="right" vertical="center"/>
    </xf>
    <xf numFmtId="43" fontId="27" fillId="0" borderId="0" xfId="21" applyFont="1"/>
    <xf numFmtId="4" fontId="25" fillId="0" borderId="13" xfId="0" applyNumberFormat="1" applyFont="1" applyBorder="1" applyAlignment="1">
      <alignment horizontal="right" vertical="center"/>
    </xf>
    <xf numFmtId="0" fontId="22" fillId="12" borderId="22" xfId="0" applyFont="1" applyFill="1" applyBorder="1" applyAlignment="1">
      <alignment vertical="center"/>
    </xf>
    <xf numFmtId="0" fontId="22" fillId="6" borderId="22" xfId="0" applyFont="1" applyFill="1" applyBorder="1" applyAlignment="1">
      <alignment vertical="center"/>
    </xf>
    <xf numFmtId="0" fontId="22" fillId="6" borderId="17" xfId="0" applyFont="1" applyFill="1" applyBorder="1" applyAlignment="1">
      <alignment vertical="center"/>
    </xf>
    <xf numFmtId="4" fontId="22" fillId="6" borderId="22" xfId="0" applyNumberFormat="1" applyFont="1" applyFill="1" applyBorder="1" applyAlignment="1">
      <alignment horizontal="right" vertical="center"/>
    </xf>
    <xf numFmtId="43" fontId="14" fillId="0" borderId="0" xfId="21" applyFont="1"/>
    <xf numFmtId="0" fontId="5" fillId="0" borderId="23" xfId="0" applyFont="1" applyBorder="1"/>
    <xf numFmtId="0" fontId="22" fillId="0" borderId="21" xfId="0" applyFont="1" applyBorder="1" applyAlignment="1">
      <alignment vertical="center"/>
    </xf>
    <xf numFmtId="49" fontId="8" fillId="0" borderId="20" xfId="0" applyNumberFormat="1" applyFont="1" applyBorder="1" applyAlignment="1">
      <alignment vertical="center"/>
    </xf>
    <xf numFmtId="0" fontId="5" fillId="0" borderId="21" xfId="0" applyFont="1" applyBorder="1" applyAlignment="1">
      <alignment horizontal="left" vertical="center"/>
    </xf>
    <xf numFmtId="4" fontId="5" fillId="0" borderId="22" xfId="0" applyNumberFormat="1" applyFont="1" applyBorder="1" applyAlignment="1">
      <alignment horizontal="right" vertical="center" wrapText="1"/>
    </xf>
    <xf numFmtId="49" fontId="5" fillId="0" borderId="20" xfId="0" applyNumberFormat="1" applyFont="1" applyBorder="1"/>
    <xf numFmtId="0" fontId="5" fillId="0" borderId="21" xfId="0" applyFont="1" applyBorder="1" applyAlignment="1">
      <alignment horizontal="left" vertical="center" wrapText="1"/>
    </xf>
    <xf numFmtId="0" fontId="5" fillId="0" borderId="23" xfId="0" applyFont="1" applyBorder="1" applyAlignment="1">
      <alignment vertical="center"/>
    </xf>
    <xf numFmtId="4" fontId="5" fillId="0" borderId="23" xfId="0" applyNumberFormat="1" applyFont="1" applyBorder="1" applyAlignment="1">
      <alignment horizontal="right" vertical="center"/>
    </xf>
    <xf numFmtId="0" fontId="8" fillId="0" borderId="20" xfId="0" applyFont="1" applyBorder="1" applyAlignment="1">
      <alignment vertical="center"/>
    </xf>
    <xf numFmtId="0" fontId="8" fillId="0" borderId="21" xfId="0" applyFont="1" applyBorder="1" applyAlignment="1">
      <alignment vertical="center"/>
    </xf>
    <xf numFmtId="4" fontId="8" fillId="0" borderId="22" xfId="0" applyNumberFormat="1" applyFont="1" applyBorder="1" applyAlignment="1">
      <alignment horizontal="right" vertical="center" wrapText="1"/>
    </xf>
    <xf numFmtId="4" fontId="5" fillId="0" borderId="22" xfId="0" applyNumberFormat="1" applyFont="1" applyBorder="1" applyAlignment="1">
      <alignment horizontal="right" vertical="center"/>
    </xf>
    <xf numFmtId="0" fontId="25" fillId="0" borderId="23" xfId="0" applyFont="1" applyBorder="1" applyAlignment="1">
      <alignment vertical="center"/>
    </xf>
    <xf numFmtId="4" fontId="25" fillId="0" borderId="23" xfId="0" applyNumberFormat="1" applyFont="1" applyBorder="1" applyAlignment="1">
      <alignment horizontal="right" vertical="center"/>
    </xf>
    <xf numFmtId="0" fontId="22" fillId="13" borderId="20" xfId="0" applyFont="1" applyFill="1" applyBorder="1" applyAlignment="1">
      <alignment vertical="center"/>
    </xf>
    <xf numFmtId="43" fontId="0" fillId="0" borderId="0" xfId="0" applyNumberFormat="1"/>
    <xf numFmtId="0" fontId="22" fillId="12" borderId="0" xfId="0" applyFont="1" applyFill="1" applyAlignment="1">
      <alignment horizontal="right" vertical="center"/>
    </xf>
    <xf numFmtId="0" fontId="8" fillId="12" borderId="0" xfId="0" applyFont="1" applyFill="1" applyAlignment="1">
      <alignment horizontal="left" vertical="center"/>
    </xf>
    <xf numFmtId="0" fontId="24" fillId="14" borderId="0" xfId="0" applyFont="1" applyFill="1"/>
    <xf numFmtId="0" fontId="26" fillId="8" borderId="0" xfId="0" applyFont="1" applyFill="1" applyAlignment="1">
      <alignment horizontal="center" vertical="center"/>
    </xf>
    <xf numFmtId="0" fontId="26" fillId="8" borderId="0" xfId="0" applyFont="1" applyFill="1" applyAlignment="1">
      <alignment horizontal="center" vertical="center" wrapText="1"/>
    </xf>
    <xf numFmtId="0" fontId="28" fillId="15" borderId="26" xfId="0" applyFont="1" applyFill="1" applyBorder="1" applyAlignment="1">
      <alignment horizontal="center" vertical="center" wrapText="1"/>
    </xf>
    <xf numFmtId="0" fontId="28" fillId="15" borderId="27" xfId="0" applyFont="1" applyFill="1" applyBorder="1" applyAlignment="1">
      <alignment horizontal="right" vertical="center" wrapText="1"/>
    </xf>
    <xf numFmtId="0" fontId="5" fillId="0" borderId="26" xfId="0" applyFont="1" applyBorder="1" applyAlignment="1">
      <alignment horizontal="left" vertical="center" wrapText="1"/>
    </xf>
    <xf numFmtId="4" fontId="5" fillId="0" borderId="27" xfId="23" applyNumberFormat="1" applyFont="1" applyBorder="1" applyAlignment="1">
      <alignment horizontal="right" vertical="center" wrapText="1"/>
    </xf>
    <xf numFmtId="0" fontId="5" fillId="0" borderId="28" xfId="0" applyFont="1" applyBorder="1" applyAlignment="1">
      <alignment horizontal="left" vertical="center" wrapText="1"/>
    </xf>
    <xf numFmtId="0" fontId="28" fillId="15" borderId="27" xfId="0" applyFont="1" applyFill="1" applyBorder="1" applyAlignment="1">
      <alignment horizontal="center" vertical="center" wrapText="1"/>
    </xf>
    <xf numFmtId="4" fontId="5" fillId="0" borderId="27" xfId="24" applyNumberFormat="1" applyFont="1" applyBorder="1" applyAlignment="1">
      <alignment vertical="center" wrapText="1"/>
    </xf>
    <xf numFmtId="4" fontId="5" fillId="0" borderId="27" xfId="24" applyNumberFormat="1" applyFont="1" applyBorder="1" applyAlignment="1">
      <alignment horizontal="right" vertical="center" wrapText="1"/>
    </xf>
    <xf numFmtId="10" fontId="22" fillId="12" borderId="0" xfId="0" applyNumberFormat="1" applyFont="1" applyFill="1" applyAlignment="1">
      <alignment horizontal="right" vertical="center"/>
    </xf>
    <xf numFmtId="0" fontId="22" fillId="12" borderId="0" xfId="0" applyFont="1" applyFill="1" applyAlignment="1">
      <alignment vertical="center"/>
    </xf>
    <xf numFmtId="0" fontId="24" fillId="14" borderId="0" xfId="0" applyFont="1" applyFill="1" applyAlignment="1">
      <alignment horizontal="center" vertical="center"/>
    </xf>
    <xf numFmtId="10" fontId="24" fillId="14" borderId="0" xfId="0" applyNumberFormat="1" applyFont="1" applyFill="1"/>
    <xf numFmtId="4" fontId="22" fillId="0" borderId="0" xfId="9" applyNumberFormat="1" applyFont="1"/>
    <xf numFmtId="0" fontId="25" fillId="0" borderId="0" xfId="0" applyFont="1" applyAlignment="1">
      <alignment horizontal="left" wrapText="1"/>
    </xf>
    <xf numFmtId="0" fontId="8" fillId="12" borderId="22" xfId="0" applyFont="1" applyFill="1" applyBorder="1" applyAlignment="1">
      <alignment horizontal="center" vertical="center"/>
    </xf>
    <xf numFmtId="4" fontId="22" fillId="12" borderId="22" xfId="0" applyNumberFormat="1" applyFont="1" applyFill="1" applyBorder="1" applyAlignment="1">
      <alignment horizontal="right" vertical="center" wrapText="1"/>
    </xf>
    <xf numFmtId="0" fontId="22" fillId="0" borderId="23" xfId="0" applyFont="1" applyBorder="1" applyAlignment="1">
      <alignment horizontal="right" vertical="center"/>
    </xf>
    <xf numFmtId="0" fontId="22" fillId="12" borderId="17" xfId="0" applyFont="1" applyFill="1" applyBorder="1" applyAlignment="1">
      <alignment vertical="center"/>
    </xf>
    <xf numFmtId="4" fontId="22" fillId="12" borderId="22" xfId="0" applyNumberFormat="1" applyFont="1" applyFill="1" applyBorder="1" applyAlignment="1">
      <alignment horizontal="right" vertical="center"/>
    </xf>
    <xf numFmtId="0" fontId="28" fillId="16" borderId="26" xfId="0" applyFont="1" applyFill="1" applyBorder="1" applyAlignment="1">
      <alignment horizontal="center" vertical="center" wrapText="1"/>
    </xf>
    <xf numFmtId="0" fontId="28" fillId="16" borderId="27" xfId="0" applyFont="1" applyFill="1" applyBorder="1" applyAlignment="1">
      <alignment horizontal="center" vertical="center" wrapText="1"/>
    </xf>
    <xf numFmtId="4" fontId="5" fillId="0" borderId="27" xfId="0" applyNumberFormat="1" applyFont="1" applyBorder="1" applyAlignment="1">
      <alignment horizontal="right" vertical="center" wrapText="1"/>
    </xf>
    <xf numFmtId="4" fontId="5" fillId="0" borderId="29" xfId="0" applyNumberFormat="1" applyFont="1" applyBorder="1" applyAlignment="1">
      <alignment horizontal="right" vertical="center" wrapText="1"/>
    </xf>
    <xf numFmtId="10" fontId="22" fillId="3" borderId="0" xfId="8" applyNumberFormat="1" applyFont="1" applyFill="1" applyAlignment="1">
      <alignment horizontal="right" vertical="center"/>
    </xf>
    <xf numFmtId="0" fontId="1" fillId="3" borderId="0" xfId="8" applyFont="1" applyFill="1" applyAlignment="1">
      <alignment horizontal="left" vertical="center"/>
    </xf>
    <xf numFmtId="0" fontId="25" fillId="0" borderId="0" xfId="8" applyFont="1" applyAlignment="1">
      <alignment horizontal="center" vertical="center"/>
    </xf>
    <xf numFmtId="0" fontId="25" fillId="0" borderId="0" xfId="8" applyFont="1" applyAlignment="1">
      <alignment vertical="center"/>
    </xf>
    <xf numFmtId="0" fontId="22" fillId="3" borderId="0" xfId="8" applyFont="1" applyFill="1" applyAlignment="1">
      <alignment vertical="center"/>
    </xf>
    <xf numFmtId="0" fontId="1" fillId="0" borderId="0" xfId="12" applyFont="1" applyAlignment="1">
      <alignment horizontal="center" vertical="center"/>
    </xf>
    <xf numFmtId="0" fontId="1" fillId="0" borderId="0" xfId="12" applyFont="1" applyAlignment="1">
      <alignment horizontal="left" indent="1"/>
    </xf>
    <xf numFmtId="0" fontId="22" fillId="3" borderId="0" xfId="8" applyFont="1" applyFill="1" applyAlignment="1">
      <alignment horizontal="right" vertical="center"/>
    </xf>
    <xf numFmtId="0" fontId="25" fillId="0" borderId="0" xfId="8" applyFont="1"/>
    <xf numFmtId="4" fontId="25" fillId="0" borderId="0" xfId="8" applyNumberFormat="1" applyFont="1"/>
    <xf numFmtId="0" fontId="22" fillId="3" borderId="0" xfId="9" applyFont="1" applyFill="1" applyAlignment="1">
      <alignment horizontal="right" vertical="center"/>
    </xf>
    <xf numFmtId="0" fontId="1" fillId="3" borderId="0" xfId="9" applyFont="1" applyFill="1" applyAlignment="1">
      <alignment horizontal="left" vertical="center"/>
    </xf>
    <xf numFmtId="0" fontId="25" fillId="0" borderId="0" xfId="9" applyFont="1"/>
    <xf numFmtId="0" fontId="4" fillId="0" borderId="0" xfId="25"/>
    <xf numFmtId="0" fontId="22" fillId="0" borderId="0" xfId="9" applyFont="1"/>
    <xf numFmtId="0" fontId="8" fillId="12" borderId="22" xfId="25" applyFont="1" applyFill="1" applyBorder="1" applyAlignment="1">
      <alignment horizontal="center" vertical="center"/>
    </xf>
    <xf numFmtId="0" fontId="22" fillId="12" borderId="20" xfId="25" applyFont="1" applyFill="1" applyBorder="1" applyAlignment="1">
      <alignment vertical="center"/>
    </xf>
    <xf numFmtId="4" fontId="22" fillId="12" borderId="22" xfId="25" applyNumberFormat="1" applyFont="1" applyFill="1" applyBorder="1" applyAlignment="1">
      <alignment horizontal="right" vertical="center" wrapText="1"/>
    </xf>
    <xf numFmtId="0" fontId="5" fillId="0" borderId="0" xfId="25" applyFont="1"/>
    <xf numFmtId="0" fontId="22" fillId="0" borderId="23" xfId="25" applyFont="1" applyBorder="1" applyAlignment="1">
      <alignment vertical="center"/>
    </xf>
    <xf numFmtId="0" fontId="22" fillId="0" borderId="23" xfId="25" applyFont="1" applyBorder="1" applyAlignment="1">
      <alignment horizontal="right" vertical="center"/>
    </xf>
    <xf numFmtId="0" fontId="22" fillId="0" borderId="20" xfId="25" applyFont="1" applyBorder="1" applyAlignment="1">
      <alignment vertical="center"/>
    </xf>
    <xf numFmtId="4" fontId="22" fillId="0" borderId="22" xfId="25" applyNumberFormat="1" applyFont="1" applyBorder="1" applyAlignment="1">
      <alignment horizontal="right" vertical="center" wrapText="1"/>
    </xf>
    <xf numFmtId="0" fontId="5" fillId="0" borderId="20" xfId="25" applyFont="1" applyBorder="1" applyAlignment="1">
      <alignment vertical="center"/>
    </xf>
    <xf numFmtId="0" fontId="5" fillId="0" borderId="23" xfId="25" applyFont="1" applyBorder="1" applyAlignment="1">
      <alignment horizontal="left" vertical="center"/>
    </xf>
    <xf numFmtId="4" fontId="25" fillId="0" borderId="22" xfId="25" applyNumberFormat="1" applyFont="1" applyBorder="1" applyAlignment="1">
      <alignment horizontal="right" vertical="center" wrapText="1"/>
    </xf>
    <xf numFmtId="0" fontId="5" fillId="0" borderId="20" xfId="25" applyFont="1" applyBorder="1"/>
    <xf numFmtId="0" fontId="25" fillId="0" borderId="21" xfId="25" applyFont="1" applyBorder="1" applyAlignment="1">
      <alignment horizontal="left" vertical="center" wrapText="1"/>
    </xf>
    <xf numFmtId="0" fontId="25" fillId="0" borderId="20" xfId="25" applyFont="1" applyBorder="1" applyAlignment="1">
      <alignment horizontal="left" vertical="center"/>
    </xf>
    <xf numFmtId="0" fontId="25" fillId="0" borderId="23" xfId="25" applyFont="1" applyBorder="1" applyAlignment="1">
      <alignment horizontal="left" vertical="center"/>
    </xf>
    <xf numFmtId="0" fontId="25" fillId="0" borderId="23" xfId="25" applyFont="1" applyBorder="1" applyAlignment="1">
      <alignment horizontal="left" vertical="center" wrapText="1"/>
    </xf>
    <xf numFmtId="4" fontId="25" fillId="0" borderId="23" xfId="25" applyNumberFormat="1" applyFont="1" applyBorder="1" applyAlignment="1">
      <alignment horizontal="right" vertical="center" wrapText="1"/>
    </xf>
    <xf numFmtId="0" fontId="5" fillId="0" borderId="20" xfId="25" applyFont="1" applyBorder="1" applyAlignment="1">
      <alignment horizontal="left" vertical="center"/>
    </xf>
    <xf numFmtId="0" fontId="5" fillId="0" borderId="20" xfId="25" applyFont="1" applyBorder="1" applyAlignment="1">
      <alignment horizontal="left"/>
    </xf>
    <xf numFmtId="4" fontId="25" fillId="0" borderId="22" xfId="25" applyNumberFormat="1" applyFont="1" applyBorder="1" applyAlignment="1">
      <alignment horizontal="right" vertical="center"/>
    </xf>
    <xf numFmtId="4" fontId="25" fillId="0" borderId="13" xfId="25" applyNumberFormat="1" applyFont="1" applyBorder="1" applyAlignment="1">
      <alignment horizontal="right" vertical="center"/>
    </xf>
    <xf numFmtId="0" fontId="22" fillId="12" borderId="22" xfId="25" applyFont="1" applyFill="1" applyBorder="1" applyAlignment="1">
      <alignment vertical="center"/>
    </xf>
    <xf numFmtId="0" fontId="25" fillId="0" borderId="0" xfId="25" applyFont="1"/>
    <xf numFmtId="0" fontId="5" fillId="0" borderId="0" xfId="13" applyFont="1" applyAlignment="1">
      <alignment horizontal="center" vertical="center"/>
    </xf>
    <xf numFmtId="0" fontId="5" fillId="0" borderId="0" xfId="13" applyFont="1"/>
    <xf numFmtId="4" fontId="22" fillId="17" borderId="32" xfId="13" applyNumberFormat="1" applyFont="1" applyFill="1" applyBorder="1" applyAlignment="1">
      <alignment horizontal="right" vertical="center"/>
    </xf>
    <xf numFmtId="4" fontId="22" fillId="0" borderId="3" xfId="13" applyNumberFormat="1" applyFont="1" applyBorder="1" applyAlignment="1">
      <alignment horizontal="right" vertical="center"/>
    </xf>
    <xf numFmtId="0" fontId="22" fillId="0" borderId="1" xfId="13" applyFont="1" applyBorder="1" applyAlignment="1">
      <alignment vertical="center"/>
    </xf>
    <xf numFmtId="4" fontId="22" fillId="0" borderId="32" xfId="13" applyNumberFormat="1" applyFont="1" applyBorder="1" applyAlignment="1">
      <alignment horizontal="right" vertical="center" wrapText="1" indent="1"/>
    </xf>
    <xf numFmtId="49" fontId="1" fillId="0" borderId="1" xfId="13" applyNumberFormat="1" applyFont="1" applyBorder="1" applyAlignment="1">
      <alignment vertical="center"/>
    </xf>
    <xf numFmtId="4" fontId="2" fillId="0" borderId="32" xfId="13" applyNumberFormat="1" applyFont="1" applyBorder="1" applyAlignment="1">
      <alignment horizontal="right" vertical="center" wrapText="1" indent="1"/>
    </xf>
    <xf numFmtId="49" fontId="2" fillId="0" borderId="1" xfId="13" applyNumberFormat="1" applyFont="1" applyBorder="1"/>
    <xf numFmtId="0" fontId="2" fillId="0" borderId="33" xfId="13" applyFont="1" applyBorder="1" applyAlignment="1">
      <alignment horizontal="left" vertical="center" wrapText="1" indent="1"/>
    </xf>
    <xf numFmtId="4" fontId="2" fillId="0" borderId="3" xfId="13" applyNumberFormat="1" applyFont="1" applyBorder="1" applyAlignment="1">
      <alignment horizontal="right" vertical="center"/>
    </xf>
    <xf numFmtId="4" fontId="1" fillId="0" borderId="32" xfId="13" applyNumberFormat="1" applyFont="1" applyBorder="1" applyAlignment="1">
      <alignment horizontal="right" vertical="center" wrapText="1" indent="1"/>
    </xf>
    <xf numFmtId="4" fontId="2" fillId="0" borderId="32" xfId="13" applyNumberFormat="1" applyFont="1" applyBorder="1" applyAlignment="1">
      <alignment horizontal="right" vertical="center" indent="1"/>
    </xf>
    <xf numFmtId="4" fontId="25" fillId="0" borderId="3" xfId="13" applyNumberFormat="1" applyFont="1" applyBorder="1" applyAlignment="1">
      <alignment horizontal="right" vertical="center"/>
    </xf>
    <xf numFmtId="4" fontId="22" fillId="17" borderId="32" xfId="13" applyNumberFormat="1" applyFont="1" applyFill="1" applyBorder="1" applyAlignment="1">
      <alignment horizontal="right" vertical="center" wrapText="1" indent="1"/>
    </xf>
    <xf numFmtId="0" fontId="25" fillId="0" borderId="0" xfId="9" applyFont="1" applyAlignment="1">
      <alignment horizontal="left" indent="1"/>
    </xf>
    <xf numFmtId="4" fontId="25" fillId="0" borderId="0" xfId="9" applyNumberFormat="1" applyFont="1"/>
    <xf numFmtId="4" fontId="5" fillId="0" borderId="27" xfId="0" applyNumberFormat="1" applyFont="1" applyBorder="1" applyAlignment="1">
      <alignment vertical="center" wrapText="1"/>
    </xf>
    <xf numFmtId="4" fontId="5" fillId="0" borderId="29" xfId="0" applyNumberFormat="1" applyFont="1" applyBorder="1" applyAlignment="1">
      <alignment vertical="center" wrapText="1"/>
    </xf>
    <xf numFmtId="165" fontId="25" fillId="0" borderId="0" xfId="0" applyNumberFormat="1" applyFont="1"/>
    <xf numFmtId="9" fontId="25" fillId="0" borderId="0" xfId="0" applyNumberFormat="1" applyFont="1"/>
    <xf numFmtId="4" fontId="29" fillId="0" borderId="0" xfId="0" applyNumberFormat="1" applyFont="1" applyAlignment="1">
      <alignment horizontal="right" vertical="top"/>
    </xf>
    <xf numFmtId="43" fontId="5" fillId="0" borderId="27" xfId="21" applyFont="1" applyBorder="1" applyAlignment="1">
      <alignment horizontal="left" vertical="center" wrapText="1"/>
    </xf>
    <xf numFmtId="43" fontId="5" fillId="0" borderId="29" xfId="21" applyFont="1" applyBorder="1" applyAlignment="1">
      <alignment horizontal="left" vertical="center" wrapText="1"/>
    </xf>
    <xf numFmtId="4" fontId="21" fillId="0" borderId="0" xfId="0" applyNumberFormat="1" applyFont="1"/>
    <xf numFmtId="0" fontId="5" fillId="0" borderId="0" xfId="0" applyFont="1" applyAlignment="1">
      <alignment horizontal="center" wrapText="1"/>
    </xf>
    <xf numFmtId="0" fontId="4" fillId="0" borderId="0" xfId="0" applyFont="1"/>
    <xf numFmtId="4" fontId="5" fillId="0" borderId="27" xfId="0" applyNumberFormat="1" applyFont="1" applyBorder="1" applyAlignment="1">
      <alignment horizontal="left" vertical="center" wrapText="1"/>
    </xf>
    <xf numFmtId="4" fontId="5" fillId="0" borderId="29" xfId="0" applyNumberFormat="1" applyFont="1" applyBorder="1" applyAlignment="1">
      <alignment horizontal="left" vertical="center" wrapText="1"/>
    </xf>
    <xf numFmtId="43" fontId="5" fillId="0" borderId="0" xfId="21" applyFont="1"/>
    <xf numFmtId="43" fontId="5" fillId="0" borderId="27" xfId="21" applyFont="1" applyBorder="1" applyAlignment="1">
      <alignment vertical="center" wrapText="1"/>
    </xf>
    <xf numFmtId="43" fontId="5" fillId="0" borderId="29" xfId="21" applyFont="1" applyBorder="1" applyAlignment="1">
      <alignment vertical="center" wrapText="1"/>
    </xf>
    <xf numFmtId="0" fontId="22" fillId="0" borderId="3" xfId="13" applyFont="1" applyBorder="1" applyAlignment="1">
      <alignment horizontal="right" vertical="center"/>
    </xf>
    <xf numFmtId="4" fontId="25" fillId="0" borderId="32" xfId="13" applyNumberFormat="1" applyFont="1" applyBorder="1" applyAlignment="1">
      <alignment horizontal="right" vertical="center" wrapText="1" indent="1"/>
    </xf>
    <xf numFmtId="4" fontId="25" fillId="0" borderId="3" xfId="13" applyNumberFormat="1" applyFont="1" applyBorder="1" applyAlignment="1">
      <alignment horizontal="right" vertical="center" wrapText="1" indent="1"/>
    </xf>
    <xf numFmtId="4" fontId="25" fillId="0" borderId="32" xfId="13" applyNumberFormat="1" applyFont="1" applyBorder="1" applyAlignment="1">
      <alignment horizontal="right" vertical="center" indent="1"/>
    </xf>
    <xf numFmtId="4" fontId="25" fillId="0" borderId="5" xfId="13" applyNumberFormat="1" applyFont="1" applyBorder="1" applyAlignment="1">
      <alignment horizontal="right" vertical="center" indent="1"/>
    </xf>
    <xf numFmtId="10" fontId="8" fillId="0" borderId="0" xfId="0" applyNumberFormat="1" applyFont="1"/>
    <xf numFmtId="0" fontId="25" fillId="0" borderId="0" xfId="12" applyFont="1" applyAlignment="1">
      <alignment horizontal="left"/>
    </xf>
    <xf numFmtId="0" fontId="25" fillId="0" borderId="0" xfId="12" applyFont="1"/>
    <xf numFmtId="4" fontId="25" fillId="0" borderId="0" xfId="12" applyNumberFormat="1" applyFont="1" applyAlignment="1">
      <alignment horizontal="right"/>
    </xf>
    <xf numFmtId="4" fontId="25" fillId="0" borderId="0" xfId="12" applyNumberFormat="1" applyFont="1"/>
    <xf numFmtId="0" fontId="2" fillId="0" borderId="0" xfId="12" applyFont="1" applyAlignment="1">
      <alignment horizontal="center" wrapText="1"/>
    </xf>
    <xf numFmtId="0" fontId="2" fillId="0" borderId="0" xfId="12" applyFont="1" applyAlignment="1">
      <alignment horizontal="center"/>
    </xf>
    <xf numFmtId="4" fontId="22" fillId="0" borderId="0" xfId="12" applyNumberFormat="1" applyFont="1"/>
    <xf numFmtId="10" fontId="5" fillId="0" borderId="0" xfId="7" applyNumberFormat="1" applyFont="1" applyFill="1" applyBorder="1" applyAlignment="1">
      <alignment horizontal="left" wrapText="1"/>
    </xf>
    <xf numFmtId="4" fontId="22" fillId="0" borderId="0" xfId="0" applyNumberFormat="1" applyFont="1" applyAlignment="1">
      <alignment horizontal="right"/>
    </xf>
    <xf numFmtId="0" fontId="22" fillId="0" borderId="0" xfId="12" applyFont="1" applyAlignment="1">
      <alignment horizontal="right"/>
    </xf>
    <xf numFmtId="0" fontId="25" fillId="0" borderId="0" xfId="12" applyFont="1" applyAlignment="1">
      <alignment horizontal="center"/>
    </xf>
    <xf numFmtId="4" fontId="25" fillId="0" borderId="0" xfId="0" applyNumberFormat="1" applyFont="1" applyAlignment="1">
      <alignment horizontal="right"/>
    </xf>
    <xf numFmtId="0" fontId="25" fillId="0" borderId="0" xfId="12" applyFont="1" applyAlignment="1">
      <alignment wrapText="1"/>
    </xf>
    <xf numFmtId="0" fontId="25" fillId="0" borderId="0" xfId="12" applyFont="1" applyAlignment="1">
      <alignment horizontal="center" wrapText="1"/>
    </xf>
    <xf numFmtId="9" fontId="25" fillId="0" borderId="0" xfId="12" applyNumberFormat="1" applyFont="1" applyAlignment="1">
      <alignment horizontal="center"/>
    </xf>
    <xf numFmtId="4" fontId="22" fillId="0" borderId="0" xfId="12" applyNumberFormat="1" applyFont="1" applyAlignment="1">
      <alignment horizontal="right"/>
    </xf>
    <xf numFmtId="4" fontId="5" fillId="0" borderId="0" xfId="15" applyNumberFormat="1" applyFont="1" applyFill="1" applyBorder="1" applyAlignment="1">
      <alignment wrapText="1"/>
    </xf>
    <xf numFmtId="0" fontId="25" fillId="0" borderId="0" xfId="9" applyFont="1" applyAlignment="1">
      <alignment horizontal="left"/>
    </xf>
    <xf numFmtId="4" fontId="22" fillId="0" borderId="0" xfId="9" applyNumberFormat="1" applyFont="1" applyAlignment="1">
      <alignment horizontal="right"/>
    </xf>
    <xf numFmtId="4" fontId="25" fillId="0" borderId="0" xfId="9" applyNumberFormat="1" applyFont="1" applyAlignment="1">
      <alignment horizontal="right"/>
    </xf>
    <xf numFmtId="4" fontId="22" fillId="18" borderId="32" xfId="10" applyNumberFormat="1" applyFont="1" applyFill="1" applyBorder="1" applyAlignment="1">
      <alignment horizontal="right" vertical="center" wrapText="1" indent="1"/>
    </xf>
    <xf numFmtId="4" fontId="2" fillId="0" borderId="32" xfId="3" applyNumberFormat="1" applyFont="1" applyBorder="1" applyAlignment="1" applyProtection="1">
      <alignment horizontal="right" vertical="top" wrapText="1"/>
      <protection locked="0"/>
    </xf>
    <xf numFmtId="4" fontId="2" fillId="0" borderId="0" xfId="3" applyNumberFormat="1" applyFont="1" applyAlignment="1" applyProtection="1">
      <alignment horizontal="center" vertical="top" wrapText="1"/>
      <protection locked="0"/>
    </xf>
    <xf numFmtId="4" fontId="2" fillId="0" borderId="0" xfId="3" applyNumberFormat="1" applyFont="1" applyAlignment="1" applyProtection="1">
      <alignment horizontal="right" vertical="top" wrapText="1"/>
      <protection locked="0"/>
    </xf>
    <xf numFmtId="10" fontId="8" fillId="0" borderId="0" xfId="0" applyNumberFormat="1" applyFont="1" applyAlignment="1">
      <alignment horizontal="center"/>
    </xf>
    <xf numFmtId="0" fontId="8" fillId="0" borderId="0" xfId="0" applyFont="1" applyAlignment="1">
      <alignment horizontal="left" vertical="center"/>
    </xf>
    <xf numFmtId="4" fontId="8" fillId="0" borderId="0" xfId="0" applyNumberFormat="1" applyFont="1" applyAlignment="1">
      <alignment vertical="center"/>
    </xf>
    <xf numFmtId="0" fontId="5" fillId="0" borderId="0" xfId="0" applyFont="1" applyAlignment="1">
      <alignment horizontal="center" vertical="center" wrapText="1"/>
    </xf>
    <xf numFmtId="0" fontId="1" fillId="0" borderId="0" xfId="0" applyFont="1" applyAlignment="1">
      <alignment horizontal="center"/>
    </xf>
    <xf numFmtId="0" fontId="1" fillId="0" borderId="0" xfId="0" applyFont="1"/>
    <xf numFmtId="0" fontId="30" fillId="0" borderId="0" xfId="0" applyFont="1"/>
    <xf numFmtId="9" fontId="25" fillId="0" borderId="0" xfId="22" applyFont="1"/>
    <xf numFmtId="0" fontId="14" fillId="0" borderId="0" xfId="0" applyFont="1" applyAlignment="1">
      <alignment wrapText="1"/>
    </xf>
    <xf numFmtId="4" fontId="14" fillId="0" borderId="0" xfId="0" applyNumberFormat="1" applyFont="1"/>
    <xf numFmtId="0" fontId="2" fillId="0" borderId="0" xfId="12" applyFont="1" applyAlignment="1">
      <alignment vertical="top" wrapText="1"/>
    </xf>
    <xf numFmtId="0" fontId="2" fillId="0" borderId="0" xfId="12" applyFont="1"/>
    <xf numFmtId="0" fontId="2" fillId="0" borderId="0" xfId="12" applyFont="1" applyAlignment="1">
      <alignment wrapText="1"/>
    </xf>
    <xf numFmtId="0" fontId="2" fillId="0" borderId="0" xfId="12" applyFont="1" applyAlignment="1">
      <alignment vertical="center" wrapText="1"/>
    </xf>
    <xf numFmtId="0" fontId="0" fillId="0" borderId="0" xfId="0" applyAlignment="1">
      <alignment vertical="center"/>
    </xf>
    <xf numFmtId="43" fontId="24" fillId="14" borderId="0" xfId="21" applyFont="1" applyFill="1" applyBorder="1"/>
    <xf numFmtId="43" fontId="25" fillId="0" borderId="0" xfId="21" applyFont="1"/>
    <xf numFmtId="43" fontId="26" fillId="8" borderId="0" xfId="21" applyFont="1" applyFill="1" applyBorder="1"/>
    <xf numFmtId="0" fontId="25" fillId="0" borderId="0" xfId="12" applyFont="1" applyAlignment="1">
      <alignment vertical="top" wrapText="1"/>
    </xf>
    <xf numFmtId="0" fontId="25" fillId="0" borderId="0" xfId="0" applyFont="1" applyAlignment="1">
      <alignment vertical="center"/>
    </xf>
    <xf numFmtId="0" fontId="25" fillId="0" borderId="0" xfId="0" applyFont="1" applyAlignment="1">
      <alignment vertical="center" wrapText="1"/>
    </xf>
    <xf numFmtId="43" fontId="26" fillId="11" borderId="0" xfId="21" applyFont="1" applyFill="1" applyBorder="1"/>
    <xf numFmtId="43" fontId="0" fillId="0" borderId="0" xfId="21" applyFont="1"/>
    <xf numFmtId="9" fontId="25" fillId="0" borderId="0" xfId="22" applyFont="1" applyBorder="1" applyAlignment="1">
      <alignment horizontal="left" wrapText="1"/>
    </xf>
    <xf numFmtId="9" fontId="25" fillId="0" borderId="0" xfId="12" applyNumberFormat="1" applyFont="1" applyAlignment="1">
      <alignment horizontal="left" wrapText="1"/>
    </xf>
    <xf numFmtId="9" fontId="25" fillId="0" borderId="0" xfId="22" applyFont="1" applyBorder="1" applyAlignment="1">
      <alignment wrapText="1"/>
    </xf>
    <xf numFmtId="4" fontId="25" fillId="0" borderId="0" xfId="12" applyNumberFormat="1" applyFont="1" applyAlignment="1">
      <alignment wrapText="1"/>
    </xf>
    <xf numFmtId="0" fontId="32" fillId="0" borderId="0" xfId="0" applyFont="1" applyAlignment="1">
      <alignment horizontal="center"/>
    </xf>
    <xf numFmtId="0" fontId="32" fillId="0" borderId="0" xfId="0" applyFont="1"/>
    <xf numFmtId="0" fontId="33" fillId="0" borderId="0" xfId="0" applyFont="1"/>
    <xf numFmtId="0" fontId="34" fillId="0" borderId="0" xfId="0" applyFont="1"/>
    <xf numFmtId="10" fontId="25" fillId="0" borderId="0" xfId="22" applyNumberFormat="1" applyFont="1"/>
    <xf numFmtId="0" fontId="25" fillId="0" borderId="0" xfId="8" applyFont="1" applyAlignment="1">
      <alignment wrapText="1"/>
    </xf>
    <xf numFmtId="4" fontId="25" fillId="0" borderId="0" xfId="0" quotePrefix="1" applyNumberFormat="1" applyFont="1"/>
    <xf numFmtId="0" fontId="5" fillId="0" borderId="0" xfId="10" applyFont="1"/>
    <xf numFmtId="0" fontId="35" fillId="0" borderId="0" xfId="0" applyFont="1" applyAlignment="1">
      <alignment wrapText="1"/>
    </xf>
    <xf numFmtId="0" fontId="35" fillId="0" borderId="0" xfId="12" applyFont="1"/>
    <xf numFmtId="0" fontId="36" fillId="0" borderId="0" xfId="0" applyFont="1" applyAlignment="1">
      <alignment wrapText="1"/>
    </xf>
    <xf numFmtId="0" fontId="36" fillId="0" borderId="0" xfId="0" applyFont="1"/>
    <xf numFmtId="0" fontId="2" fillId="0" borderId="0" xfId="3" applyFont="1" applyAlignment="1" applyProtection="1">
      <alignment vertical="top"/>
      <protection locked="0"/>
    </xf>
    <xf numFmtId="0" fontId="5" fillId="0" borderId="0" xfId="26"/>
    <xf numFmtId="0" fontId="25" fillId="0" borderId="0" xfId="0" applyFont="1" applyAlignment="1">
      <alignment horizontal="right"/>
    </xf>
    <xf numFmtId="4" fontId="25" fillId="0" borderId="0" xfId="0" applyNumberFormat="1" applyFont="1" applyAlignment="1">
      <alignment vertical="top"/>
    </xf>
    <xf numFmtId="4" fontId="22" fillId="0" borderId="0" xfId="0" applyNumberFormat="1" applyFont="1" applyAlignment="1">
      <alignment vertical="top"/>
    </xf>
    <xf numFmtId="43" fontId="27" fillId="20" borderId="34" xfId="21" applyFont="1" applyFill="1" applyBorder="1" applyAlignment="1">
      <alignment horizontal="right" vertical="center" wrapText="1"/>
    </xf>
    <xf numFmtId="43" fontId="0" fillId="0" borderId="0" xfId="21" applyFont="1" applyAlignment="1">
      <alignment vertical="center"/>
    </xf>
    <xf numFmtId="0" fontId="25" fillId="0" borderId="0" xfId="0" applyFont="1" applyAlignment="1">
      <alignment horizontal="right" vertical="top"/>
    </xf>
    <xf numFmtId="4" fontId="5" fillId="0" borderId="27" xfId="0" applyNumberFormat="1" applyFont="1" applyBorder="1" applyAlignment="1">
      <alignment horizontal="right" vertical="top" wrapText="1"/>
    </xf>
    <xf numFmtId="4" fontId="25" fillId="0" borderId="29" xfId="9" applyNumberFormat="1" applyFont="1" applyBorder="1" applyAlignment="1">
      <alignment horizontal="right" vertical="top"/>
    </xf>
    <xf numFmtId="4" fontId="1" fillId="0" borderId="0" xfId="12" applyNumberFormat="1" applyFont="1"/>
    <xf numFmtId="4" fontId="2" fillId="0" borderId="0" xfId="12" applyNumberFormat="1" applyFont="1"/>
    <xf numFmtId="43" fontId="25" fillId="0" borderId="32" xfId="21" applyFont="1" applyBorder="1" applyAlignment="1">
      <alignment horizontal="right"/>
    </xf>
    <xf numFmtId="4" fontId="25" fillId="0" borderId="32" xfId="21" applyNumberFormat="1" applyFont="1" applyBorder="1" applyAlignment="1">
      <alignment horizontal="right"/>
    </xf>
    <xf numFmtId="0" fontId="25" fillId="0" borderId="0" xfId="12" applyFont="1" applyAlignment="1">
      <alignment vertical="center"/>
    </xf>
    <xf numFmtId="4" fontId="37" fillId="0" borderId="0" xfId="0" applyNumberFormat="1" applyFont="1"/>
    <xf numFmtId="4" fontId="38" fillId="0" borderId="0" xfId="0" applyNumberFormat="1" applyFont="1"/>
    <xf numFmtId="0" fontId="5" fillId="0" borderId="0" xfId="0" applyFont="1" applyAlignment="1">
      <alignment vertical="center" wrapText="1"/>
    </xf>
    <xf numFmtId="0" fontId="24" fillId="19" borderId="0" xfId="9" applyFont="1" applyFill="1" applyAlignment="1">
      <alignment horizontal="center" vertical="center"/>
    </xf>
    <xf numFmtId="0" fontId="24" fillId="19" borderId="0" xfId="9" applyFont="1" applyFill="1"/>
    <xf numFmtId="4" fontId="21" fillId="0" borderId="0" xfId="0" applyNumberFormat="1" applyFont="1" applyAlignment="1">
      <alignment vertical="center"/>
    </xf>
    <xf numFmtId="4" fontId="25" fillId="0" borderId="0" xfId="0" applyNumberFormat="1" applyFont="1" applyAlignment="1">
      <alignment vertical="center"/>
    </xf>
    <xf numFmtId="0" fontId="25" fillId="0" borderId="0" xfId="12" applyFont="1" applyAlignment="1">
      <alignment horizontal="center" vertical="center"/>
    </xf>
    <xf numFmtId="4" fontId="25" fillId="0" borderId="0" xfId="12" applyNumberFormat="1" applyFont="1" applyAlignment="1">
      <alignment horizontal="right" vertical="center"/>
    </xf>
    <xf numFmtId="10" fontId="8" fillId="0" borderId="0" xfId="0" applyNumberFormat="1" applyFont="1" applyAlignment="1">
      <alignment horizontal="center" vertical="center"/>
    </xf>
    <xf numFmtId="0" fontId="8" fillId="0" borderId="0" xfId="0" applyFont="1" applyAlignment="1">
      <alignment horizontal="left" vertical="center" wrapText="1"/>
    </xf>
    <xf numFmtId="10" fontId="22" fillId="12" borderId="0" xfId="27" applyNumberFormat="1" applyFont="1" applyFill="1" applyAlignment="1">
      <alignment horizontal="right" vertical="center"/>
    </xf>
    <xf numFmtId="0" fontId="8" fillId="12" borderId="0" xfId="27" applyFont="1" applyFill="1" applyAlignment="1">
      <alignment horizontal="left" vertical="center"/>
    </xf>
    <xf numFmtId="0" fontId="4" fillId="0" borderId="0" xfId="27"/>
    <xf numFmtId="0" fontId="22" fillId="12" borderId="0" xfId="27" applyFont="1" applyFill="1" applyAlignment="1">
      <alignment vertical="center"/>
    </xf>
    <xf numFmtId="0" fontId="24" fillId="14" borderId="0" xfId="27" applyFont="1" applyFill="1" applyAlignment="1">
      <alignment horizontal="center" vertical="center"/>
    </xf>
    <xf numFmtId="0" fontId="24" fillId="14" borderId="0" xfId="27" applyFont="1" applyFill="1"/>
    <xf numFmtId="10" fontId="24" fillId="14" borderId="0" xfId="27" applyNumberFormat="1" applyFont="1" applyFill="1"/>
    <xf numFmtId="0" fontId="25" fillId="0" borderId="0" xfId="27" applyFont="1"/>
    <xf numFmtId="10" fontId="25" fillId="0" borderId="0" xfId="27" applyNumberFormat="1" applyFont="1"/>
    <xf numFmtId="0" fontId="26" fillId="8" borderId="0" xfId="27" applyFont="1" applyFill="1"/>
    <xf numFmtId="0" fontId="26" fillId="8" borderId="0" xfId="27" applyFont="1" applyFill="1" applyAlignment="1">
      <alignment horizontal="center"/>
    </xf>
    <xf numFmtId="10" fontId="26" fillId="8" borderId="0" xfId="27" applyNumberFormat="1" applyFont="1" applyFill="1" applyAlignment="1">
      <alignment horizontal="center"/>
    </xf>
    <xf numFmtId="0" fontId="8" fillId="0" borderId="0" xfId="27" applyFont="1" applyAlignment="1">
      <alignment horizontal="center" vertical="center"/>
    </xf>
    <xf numFmtId="0" fontId="8" fillId="0" borderId="0" xfId="27" applyFont="1" applyAlignment="1">
      <alignment horizontal="left"/>
    </xf>
    <xf numFmtId="4" fontId="8" fillId="0" borderId="0" xfId="27" applyNumberFormat="1" applyFont="1"/>
    <xf numFmtId="10" fontId="5" fillId="0" borderId="0" xfId="27" applyNumberFormat="1" applyFont="1" applyAlignment="1">
      <alignment horizontal="center"/>
    </xf>
    <xf numFmtId="4" fontId="39" fillId="0" borderId="0" xfId="26" applyNumberFormat="1" applyFont="1" applyAlignment="1">
      <alignment horizontal="right" vertical="center"/>
    </xf>
    <xf numFmtId="4" fontId="4" fillId="0" borderId="0" xfId="27" applyNumberFormat="1"/>
    <xf numFmtId="0" fontId="5" fillId="0" borderId="0" xfId="27" applyFont="1" applyAlignment="1">
      <alignment horizontal="center" vertical="center"/>
    </xf>
    <xf numFmtId="0" fontId="5" fillId="0" borderId="0" xfId="27" applyFont="1"/>
    <xf numFmtId="4" fontId="5" fillId="0" borderId="0" xfId="27" applyNumberFormat="1" applyFont="1"/>
    <xf numFmtId="0" fontId="5" fillId="0" borderId="0" xfId="27" applyFont="1" applyAlignment="1">
      <alignment wrapText="1"/>
    </xf>
    <xf numFmtId="0" fontId="25" fillId="0" borderId="0" xfId="26" applyFont="1"/>
    <xf numFmtId="0" fontId="8" fillId="0" borderId="0" xfId="27" applyFont="1" applyAlignment="1">
      <alignment horizontal="left" wrapText="1"/>
    </xf>
    <xf numFmtId="0" fontId="8" fillId="0" borderId="0" xfId="27" applyFont="1" applyAlignment="1">
      <alignment horizontal="center"/>
    </xf>
    <xf numFmtId="0" fontId="5" fillId="0" borderId="0" xfId="27" applyFont="1" applyAlignment="1">
      <alignment horizontal="center"/>
    </xf>
    <xf numFmtId="0" fontId="0" fillId="0" borderId="0" xfId="27" applyFont="1"/>
    <xf numFmtId="0" fontId="22" fillId="12" borderId="0" xfId="27" applyFont="1" applyFill="1" applyAlignment="1">
      <alignment horizontal="right" vertical="center"/>
    </xf>
    <xf numFmtId="0" fontId="25" fillId="0" borderId="0" xfId="27" applyFont="1" applyAlignment="1">
      <alignment horizontal="center"/>
    </xf>
    <xf numFmtId="4" fontId="25" fillId="0" borderId="0" xfId="27" applyNumberFormat="1" applyFont="1"/>
    <xf numFmtId="4" fontId="22" fillId="0" borderId="0" xfId="27" applyNumberFormat="1" applyFont="1"/>
    <xf numFmtId="4" fontId="25" fillId="9" borderId="0" xfId="27" applyNumberFormat="1" applyFont="1" applyFill="1"/>
    <xf numFmtId="9" fontId="25" fillId="0" borderId="0" xfId="27" applyNumberFormat="1" applyFont="1"/>
    <xf numFmtId="0" fontId="26" fillId="11" borderId="0" xfId="27" applyFont="1" applyFill="1"/>
    <xf numFmtId="0" fontId="22" fillId="0" borderId="0" xfId="27" applyFont="1" applyAlignment="1">
      <alignment horizontal="center"/>
    </xf>
    <xf numFmtId="0" fontId="22" fillId="0" borderId="0" xfId="27" applyFont="1" applyAlignment="1">
      <alignment horizontal="left"/>
    </xf>
    <xf numFmtId="0" fontId="22" fillId="0" borderId="0" xfId="27" applyFont="1"/>
    <xf numFmtId="0" fontId="8" fillId="0" borderId="0" xfId="27" applyFont="1"/>
    <xf numFmtId="0" fontId="25" fillId="0" borderId="0" xfId="27" applyFont="1" applyAlignment="1">
      <alignment horizontal="left"/>
    </xf>
    <xf numFmtId="0" fontId="22" fillId="0" borderId="0" xfId="27" quotePrefix="1" applyFont="1" applyAlignment="1">
      <alignment horizontal="left"/>
    </xf>
    <xf numFmtId="0" fontId="8" fillId="12" borderId="22" xfId="27" applyFont="1" applyFill="1" applyBorder="1" applyAlignment="1">
      <alignment horizontal="center" vertical="center"/>
    </xf>
    <xf numFmtId="0" fontId="22" fillId="12" borderId="20" xfId="27" applyFont="1" applyFill="1" applyBorder="1" applyAlignment="1">
      <alignment vertical="center"/>
    </xf>
    <xf numFmtId="4" fontId="22" fillId="12" borderId="22" xfId="27" applyNumberFormat="1" applyFont="1" applyFill="1" applyBorder="1" applyAlignment="1">
      <alignment horizontal="right" vertical="center" wrapText="1"/>
    </xf>
    <xf numFmtId="0" fontId="22" fillId="0" borderId="23" xfId="27" applyFont="1" applyBorder="1" applyAlignment="1">
      <alignment vertical="center"/>
    </xf>
    <xf numFmtId="0" fontId="22" fillId="0" borderId="23" xfId="27" applyFont="1" applyBorder="1" applyAlignment="1">
      <alignment horizontal="right" vertical="center"/>
    </xf>
    <xf numFmtId="0" fontId="22" fillId="0" borderId="20" xfId="27" applyFont="1" applyBorder="1" applyAlignment="1">
      <alignment vertical="center"/>
    </xf>
    <xf numFmtId="4" fontId="22" fillId="0" borderId="22" xfId="27" applyNumberFormat="1" applyFont="1" applyBorder="1" applyAlignment="1">
      <alignment horizontal="right" vertical="center" wrapText="1"/>
    </xf>
    <xf numFmtId="0" fontId="5" fillId="0" borderId="20" xfId="27" applyFont="1" applyBorder="1" applyAlignment="1">
      <alignment vertical="center"/>
    </xf>
    <xf numFmtId="0" fontId="5" fillId="0" borderId="23" xfId="27" applyFont="1" applyBorder="1" applyAlignment="1">
      <alignment horizontal="left" vertical="center"/>
    </xf>
    <xf numFmtId="4" fontId="25" fillId="0" borderId="22" xfId="27" applyNumberFormat="1" applyFont="1" applyBorder="1" applyAlignment="1">
      <alignment horizontal="right" vertical="center" wrapText="1"/>
    </xf>
    <xf numFmtId="0" fontId="5" fillId="0" borderId="20" xfId="27" applyFont="1" applyBorder="1"/>
    <xf numFmtId="0" fontId="25" fillId="0" borderId="21" xfId="27" applyFont="1" applyBorder="1" applyAlignment="1">
      <alignment horizontal="left" vertical="center" wrapText="1"/>
    </xf>
    <xf numFmtId="0" fontId="25" fillId="0" borderId="20" xfId="27" applyFont="1" applyBorder="1" applyAlignment="1">
      <alignment horizontal="left" vertical="center"/>
    </xf>
    <xf numFmtId="0" fontId="25" fillId="0" borderId="23" xfId="27" applyFont="1" applyBorder="1" applyAlignment="1">
      <alignment horizontal="left" vertical="center"/>
    </xf>
    <xf numFmtId="0" fontId="25" fillId="0" borderId="23" xfId="27" applyFont="1" applyBorder="1" applyAlignment="1">
      <alignment horizontal="left" vertical="center" wrapText="1"/>
    </xf>
    <xf numFmtId="4" fontId="25" fillId="0" borderId="23" xfId="27" applyNumberFormat="1" applyFont="1" applyBorder="1" applyAlignment="1">
      <alignment horizontal="right" vertical="center" wrapText="1"/>
    </xf>
    <xf numFmtId="0" fontId="5" fillId="0" borderId="20" xfId="27" applyFont="1" applyBorder="1" applyAlignment="1">
      <alignment horizontal="left" vertical="center"/>
    </xf>
    <xf numFmtId="0" fontId="5" fillId="0" borderId="20" xfId="27" applyFont="1" applyBorder="1" applyAlignment="1">
      <alignment horizontal="left"/>
    </xf>
    <xf numFmtId="4" fontId="25" fillId="0" borderId="13" xfId="27" applyNumberFormat="1" applyFont="1" applyBorder="1" applyAlignment="1">
      <alignment horizontal="right" vertical="center"/>
    </xf>
    <xf numFmtId="0" fontId="22" fillId="12" borderId="22" xfId="27" applyFont="1" applyFill="1" applyBorder="1" applyAlignment="1">
      <alignment vertical="center"/>
    </xf>
    <xf numFmtId="0" fontId="4" fillId="0" borderId="0" xfId="27" applyAlignment="1">
      <alignment horizontal="center"/>
    </xf>
    <xf numFmtId="0" fontId="22" fillId="12" borderId="17" xfId="27" applyFont="1" applyFill="1" applyBorder="1" applyAlignment="1">
      <alignment vertical="center"/>
    </xf>
    <xf numFmtId="4" fontId="22" fillId="12" borderId="22" xfId="27" applyNumberFormat="1" applyFont="1" applyFill="1" applyBorder="1" applyAlignment="1">
      <alignment horizontal="right" vertical="center"/>
    </xf>
    <xf numFmtId="0" fontId="5" fillId="0" borderId="23" xfId="27" applyFont="1" applyBorder="1"/>
    <xf numFmtId="4" fontId="22" fillId="0" borderId="23" xfId="27" applyNumberFormat="1" applyFont="1" applyBorder="1" applyAlignment="1">
      <alignment horizontal="right" vertical="center"/>
    </xf>
    <xf numFmtId="0" fontId="22" fillId="0" borderId="21" xfId="27" applyFont="1" applyBorder="1" applyAlignment="1">
      <alignment vertical="center"/>
    </xf>
    <xf numFmtId="49" fontId="8" fillId="0" borderId="20" xfId="27" applyNumberFormat="1" applyFont="1" applyBorder="1" applyAlignment="1">
      <alignment vertical="center"/>
    </xf>
    <xf numFmtId="0" fontId="5" fillId="0" borderId="21" xfId="27" applyFont="1" applyBorder="1" applyAlignment="1">
      <alignment horizontal="left" vertical="center"/>
    </xf>
    <xf numFmtId="4" fontId="5" fillId="0" borderId="22" xfId="27" applyNumberFormat="1" applyFont="1" applyBorder="1" applyAlignment="1">
      <alignment horizontal="right" vertical="center" wrapText="1"/>
    </xf>
    <xf numFmtId="49" fontId="5" fillId="0" borderId="20" xfId="27" applyNumberFormat="1" applyFont="1" applyBorder="1"/>
    <xf numFmtId="0" fontId="5" fillId="0" borderId="21" xfId="27" applyFont="1" applyBorder="1" applyAlignment="1">
      <alignment horizontal="left" vertical="center" wrapText="1"/>
    </xf>
    <xf numFmtId="0" fontId="5" fillId="0" borderId="23" xfId="27" applyFont="1" applyBorder="1" applyAlignment="1">
      <alignment vertical="center"/>
    </xf>
    <xf numFmtId="4" fontId="5" fillId="0" borderId="23" xfId="27" applyNumberFormat="1" applyFont="1" applyBorder="1" applyAlignment="1">
      <alignment horizontal="right" vertical="center"/>
    </xf>
    <xf numFmtId="0" fontId="8" fillId="0" borderId="20" xfId="27" applyFont="1" applyBorder="1" applyAlignment="1">
      <alignment vertical="center"/>
    </xf>
    <xf numFmtId="0" fontId="8" fillId="0" borderId="21" xfId="27" applyFont="1" applyBorder="1" applyAlignment="1">
      <alignment vertical="center"/>
    </xf>
    <xf numFmtId="4" fontId="8" fillId="0" borderId="22" xfId="27" applyNumberFormat="1" applyFont="1" applyBorder="1" applyAlignment="1">
      <alignment horizontal="right" vertical="center" wrapText="1"/>
    </xf>
    <xf numFmtId="0" fontId="25" fillId="0" borderId="23" xfId="27" applyFont="1" applyBorder="1" applyAlignment="1">
      <alignment vertical="center"/>
    </xf>
    <xf numFmtId="4" fontId="25" fillId="0" borderId="23" xfId="27" applyNumberFormat="1" applyFont="1" applyBorder="1" applyAlignment="1">
      <alignment horizontal="right" vertical="center"/>
    </xf>
    <xf numFmtId="0" fontId="22" fillId="13" borderId="20" xfId="27" applyFont="1" applyFill="1" applyBorder="1" applyAlignment="1">
      <alignment vertical="center"/>
    </xf>
    <xf numFmtId="0" fontId="26" fillId="8" borderId="0" xfId="27" applyFont="1" applyFill="1" applyAlignment="1">
      <alignment horizontal="center" vertical="center"/>
    </xf>
    <xf numFmtId="0" fontId="26" fillId="8" borderId="0" xfId="27" applyFont="1" applyFill="1" applyAlignment="1">
      <alignment horizontal="center" vertical="center" wrapText="1"/>
    </xf>
    <xf numFmtId="0" fontId="28" fillId="16" borderId="26" xfId="27" applyFont="1" applyFill="1" applyBorder="1" applyAlignment="1">
      <alignment horizontal="center" vertical="center" wrapText="1"/>
    </xf>
    <xf numFmtId="0" fontId="28" fillId="16" borderId="27" xfId="27" applyFont="1" applyFill="1" applyBorder="1" applyAlignment="1">
      <alignment horizontal="center" vertical="center" wrapText="1"/>
    </xf>
    <xf numFmtId="0" fontId="5" fillId="0" borderId="26" xfId="27" applyFont="1" applyBorder="1" applyAlignment="1">
      <alignment horizontal="left" vertical="center" wrapText="1"/>
    </xf>
    <xf numFmtId="4" fontId="5" fillId="0" borderId="27" xfId="27" applyNumberFormat="1" applyFont="1" applyBorder="1" applyAlignment="1">
      <alignment horizontal="right" vertical="center" wrapText="1"/>
    </xf>
    <xf numFmtId="0" fontId="5" fillId="0" borderId="28" xfId="27" applyFont="1" applyBorder="1" applyAlignment="1">
      <alignment horizontal="left" vertical="center" wrapText="1"/>
    </xf>
    <xf numFmtId="4" fontId="5" fillId="0" borderId="29" xfId="27" applyNumberFormat="1" applyFont="1" applyBorder="1" applyAlignment="1">
      <alignment horizontal="right" vertical="center" wrapText="1"/>
    </xf>
    <xf numFmtId="4" fontId="5" fillId="0" borderId="27" xfId="27" applyNumberFormat="1" applyFont="1" applyBorder="1" applyAlignment="1">
      <alignment vertical="center" wrapText="1"/>
    </xf>
    <xf numFmtId="4" fontId="5" fillId="0" borderId="29" xfId="27" applyNumberFormat="1" applyFont="1" applyBorder="1" applyAlignment="1">
      <alignment vertical="center" wrapText="1"/>
    </xf>
    <xf numFmtId="10" fontId="22" fillId="12" borderId="0" xfId="28" applyNumberFormat="1" applyFont="1" applyFill="1" applyAlignment="1">
      <alignment horizontal="right" vertical="center"/>
    </xf>
    <xf numFmtId="0" fontId="8" fillId="12" borderId="0" xfId="28" applyFont="1" applyFill="1" applyAlignment="1">
      <alignment horizontal="left" vertical="center"/>
    </xf>
    <xf numFmtId="0" fontId="40" fillId="0" borderId="0" xfId="28"/>
    <xf numFmtId="0" fontId="22" fillId="12" borderId="0" xfId="28" applyFont="1" applyFill="1" applyAlignment="1">
      <alignment vertical="center"/>
    </xf>
    <xf numFmtId="0" fontId="24" fillId="14" borderId="0" xfId="28" applyFont="1" applyFill="1" applyAlignment="1">
      <alignment horizontal="center" vertical="center"/>
    </xf>
    <xf numFmtId="0" fontId="24" fillId="14" borderId="0" xfId="28" applyFont="1" applyFill="1"/>
    <xf numFmtId="10" fontId="24" fillId="14" borderId="0" xfId="28" applyNumberFormat="1" applyFont="1" applyFill="1"/>
    <xf numFmtId="0" fontId="25" fillId="0" borderId="0" xfId="28" applyFont="1"/>
    <xf numFmtId="10" fontId="25" fillId="0" borderId="0" xfId="28" applyNumberFormat="1" applyFont="1"/>
    <xf numFmtId="0" fontId="26" fillId="8" borderId="0" xfId="28" applyFont="1" applyFill="1"/>
    <xf numFmtId="0" fontId="26" fillId="8" borderId="0" xfId="28" applyFont="1" applyFill="1" applyAlignment="1">
      <alignment horizontal="center"/>
    </xf>
    <xf numFmtId="10" fontId="26" fillId="8" borderId="0" xfId="28" applyNumberFormat="1" applyFont="1" applyFill="1" applyAlignment="1">
      <alignment horizontal="center"/>
    </xf>
    <xf numFmtId="0" fontId="8" fillId="0" borderId="0" xfId="28" applyFont="1" applyAlignment="1">
      <alignment horizontal="center" vertical="center"/>
    </xf>
    <xf numFmtId="0" fontId="8" fillId="0" borderId="0" xfId="28" applyFont="1" applyAlignment="1">
      <alignment horizontal="left"/>
    </xf>
    <xf numFmtId="4" fontId="8" fillId="0" borderId="0" xfId="28" applyNumberFormat="1" applyFont="1"/>
    <xf numFmtId="10" fontId="5" fillId="0" borderId="0" xfId="28" applyNumberFormat="1" applyFont="1" applyAlignment="1">
      <alignment horizontal="center"/>
    </xf>
    <xf numFmtId="4" fontId="40" fillId="0" borderId="0" xfId="28" applyNumberFormat="1"/>
    <xf numFmtId="0" fontId="5" fillId="0" borderId="0" xfId="28" applyFont="1" applyAlignment="1">
      <alignment horizontal="center" vertical="center"/>
    </xf>
    <xf numFmtId="0" fontId="5" fillId="0" borderId="0" xfId="28" applyFont="1"/>
    <xf numFmtId="4" fontId="5" fillId="0" borderId="0" xfId="28" applyNumberFormat="1" applyFont="1"/>
    <xf numFmtId="0" fontId="5" fillId="0" borderId="0" xfId="28" applyFont="1" applyAlignment="1">
      <alignment wrapText="1"/>
    </xf>
    <xf numFmtId="0" fontId="8" fillId="0" borderId="0" xfId="28" applyFont="1" applyAlignment="1">
      <alignment horizontal="left" wrapText="1"/>
    </xf>
    <xf numFmtId="0" fontId="8" fillId="0" borderId="0" xfId="28" applyFont="1" applyAlignment="1">
      <alignment horizontal="center"/>
    </xf>
    <xf numFmtId="0" fontId="5" fillId="0" borderId="0" xfId="28" applyFont="1" applyAlignment="1">
      <alignment horizontal="center"/>
    </xf>
    <xf numFmtId="0" fontId="22" fillId="12" borderId="0" xfId="28" applyFont="1" applyFill="1" applyAlignment="1">
      <alignment horizontal="right" vertical="center"/>
    </xf>
    <xf numFmtId="0" fontId="25" fillId="0" borderId="0" xfId="28" applyFont="1" applyAlignment="1">
      <alignment horizontal="center"/>
    </xf>
    <xf numFmtId="4" fontId="25" fillId="0" borderId="0" xfId="28" applyNumberFormat="1" applyFont="1"/>
    <xf numFmtId="0" fontId="26" fillId="11" borderId="0" xfId="28" applyFont="1" applyFill="1"/>
    <xf numFmtId="0" fontId="22" fillId="0" borderId="0" xfId="28" applyFont="1" applyAlignment="1">
      <alignment horizontal="center"/>
    </xf>
    <xf numFmtId="0" fontId="22" fillId="0" borderId="0" xfId="28" applyFont="1" applyAlignment="1">
      <alignment horizontal="left"/>
    </xf>
    <xf numFmtId="4" fontId="22" fillId="0" borderId="0" xfId="28" applyNumberFormat="1" applyFont="1"/>
    <xf numFmtId="0" fontId="22" fillId="0" borderId="0" xfId="28" applyFont="1"/>
    <xf numFmtId="0" fontId="8" fillId="0" borderId="0" xfId="28" applyFont="1"/>
    <xf numFmtId="0" fontId="25" fillId="0" borderId="0" xfId="28" applyFont="1" applyAlignment="1">
      <alignment horizontal="left"/>
    </xf>
    <xf numFmtId="0" fontId="22" fillId="0" borderId="0" xfId="28" quotePrefix="1" applyFont="1" applyAlignment="1">
      <alignment horizontal="left"/>
    </xf>
    <xf numFmtId="0" fontId="8" fillId="12" borderId="22" xfId="28" applyFont="1" applyFill="1" applyBorder="1" applyAlignment="1">
      <alignment horizontal="center" vertical="center"/>
    </xf>
    <xf numFmtId="0" fontId="22" fillId="12" borderId="20" xfId="28" applyFont="1" applyFill="1" applyBorder="1" applyAlignment="1">
      <alignment vertical="center"/>
    </xf>
    <xf numFmtId="4" fontId="22" fillId="12" borderId="22" xfId="28" applyNumberFormat="1" applyFont="1" applyFill="1" applyBorder="1" applyAlignment="1">
      <alignment horizontal="right" vertical="center" wrapText="1"/>
    </xf>
    <xf numFmtId="0" fontId="22" fillId="0" borderId="23" xfId="28" applyFont="1" applyBorder="1" applyAlignment="1">
      <alignment vertical="center"/>
    </xf>
    <xf numFmtId="0" fontId="22" fillId="0" borderId="23" xfId="28" applyFont="1" applyBorder="1" applyAlignment="1">
      <alignment horizontal="right" vertical="center"/>
    </xf>
    <xf numFmtId="0" fontId="22" fillId="0" borderId="20" xfId="28" applyFont="1" applyBorder="1" applyAlignment="1">
      <alignment vertical="center"/>
    </xf>
    <xf numFmtId="4" fontId="22" fillId="0" borderId="22" xfId="28" applyNumberFormat="1" applyFont="1" applyBorder="1" applyAlignment="1">
      <alignment horizontal="right" vertical="center" wrapText="1"/>
    </xf>
    <xf numFmtId="0" fontId="5" fillId="0" borderId="20" xfId="28" applyFont="1" applyBorder="1" applyAlignment="1">
      <alignment vertical="center"/>
    </xf>
    <xf numFmtId="0" fontId="5" fillId="0" borderId="23" xfId="28" applyFont="1" applyBorder="1" applyAlignment="1">
      <alignment horizontal="left" vertical="center"/>
    </xf>
    <xf numFmtId="4" fontId="25" fillId="0" borderId="22" xfId="28" applyNumberFormat="1" applyFont="1" applyBorder="1" applyAlignment="1">
      <alignment horizontal="right" vertical="center" wrapText="1"/>
    </xf>
    <xf numFmtId="0" fontId="5" fillId="0" borderId="20" xfId="28" applyFont="1" applyBorder="1"/>
    <xf numFmtId="0" fontId="25" fillId="0" borderId="21" xfId="28" applyFont="1" applyBorder="1" applyAlignment="1">
      <alignment horizontal="left" vertical="center" wrapText="1"/>
    </xf>
    <xf numFmtId="0" fontId="25" fillId="0" borderId="20" xfId="28" applyFont="1" applyBorder="1" applyAlignment="1">
      <alignment horizontal="left" vertical="center"/>
    </xf>
    <xf numFmtId="0" fontId="25" fillId="0" borderId="23" xfId="28" applyFont="1" applyBorder="1" applyAlignment="1">
      <alignment horizontal="left" vertical="center"/>
    </xf>
    <xf numFmtId="0" fontId="25" fillId="0" borderId="23" xfId="28" applyFont="1" applyBorder="1" applyAlignment="1">
      <alignment horizontal="left" vertical="center" wrapText="1"/>
    </xf>
    <xf numFmtId="4" fontId="25" fillId="0" borderId="23" xfId="28" applyNumberFormat="1" applyFont="1" applyBorder="1" applyAlignment="1">
      <alignment horizontal="right" vertical="center" wrapText="1"/>
    </xf>
    <xf numFmtId="0" fontId="5" fillId="0" borderId="20" xfId="28" applyFont="1" applyBorder="1" applyAlignment="1">
      <alignment horizontal="left" vertical="center"/>
    </xf>
    <xf numFmtId="0" fontId="5" fillId="0" borderId="20" xfId="28" applyFont="1" applyBorder="1" applyAlignment="1">
      <alignment horizontal="left"/>
    </xf>
    <xf numFmtId="4" fontId="25" fillId="0" borderId="22" xfId="28" applyNumberFormat="1" applyFont="1" applyBorder="1" applyAlignment="1">
      <alignment horizontal="right" vertical="center"/>
    </xf>
    <xf numFmtId="4" fontId="25" fillId="0" borderId="13" xfId="28" applyNumberFormat="1" applyFont="1" applyBorder="1" applyAlignment="1">
      <alignment horizontal="right" vertical="center"/>
    </xf>
    <xf numFmtId="0" fontId="22" fillId="12" borderId="22" xfId="28" applyFont="1" applyFill="1" applyBorder="1" applyAlignment="1">
      <alignment vertical="center"/>
    </xf>
    <xf numFmtId="0" fontId="22" fillId="12" borderId="17" xfId="28" applyFont="1" applyFill="1" applyBorder="1" applyAlignment="1">
      <alignment vertical="center"/>
    </xf>
    <xf numFmtId="4" fontId="22" fillId="12" borderId="22" xfId="28" applyNumberFormat="1" applyFont="1" applyFill="1" applyBorder="1" applyAlignment="1">
      <alignment horizontal="right" vertical="center"/>
    </xf>
    <xf numFmtId="0" fontId="5" fillId="0" borderId="23" xfId="28" applyFont="1" applyBorder="1"/>
    <xf numFmtId="4" fontId="22" fillId="0" borderId="23" xfId="28" applyNumberFormat="1" applyFont="1" applyBorder="1" applyAlignment="1">
      <alignment horizontal="right" vertical="center"/>
    </xf>
    <xf numFmtId="0" fontId="22" fillId="0" borderId="21" xfId="28" applyFont="1" applyBorder="1" applyAlignment="1">
      <alignment vertical="center"/>
    </xf>
    <xf numFmtId="49" fontId="8" fillId="0" borderId="20" xfId="28" applyNumberFormat="1" applyFont="1" applyBorder="1" applyAlignment="1">
      <alignment vertical="center"/>
    </xf>
    <xf numFmtId="0" fontId="5" fillId="0" borderId="21" xfId="28" applyFont="1" applyBorder="1" applyAlignment="1">
      <alignment horizontal="left" vertical="center"/>
    </xf>
    <xf numFmtId="4" fontId="5" fillId="0" borderId="22" xfId="28" applyNumberFormat="1" applyFont="1" applyBorder="1" applyAlignment="1">
      <alignment horizontal="right" vertical="center" wrapText="1"/>
    </xf>
    <xf numFmtId="49" fontId="5" fillId="0" borderId="20" xfId="28" applyNumberFormat="1" applyFont="1" applyBorder="1"/>
    <xf numFmtId="0" fontId="5" fillId="0" borderId="21" xfId="28" applyFont="1" applyBorder="1" applyAlignment="1">
      <alignment horizontal="left" vertical="center" wrapText="1"/>
    </xf>
    <xf numFmtId="0" fontId="5" fillId="0" borderId="23" xfId="28" applyFont="1" applyBorder="1" applyAlignment="1">
      <alignment vertical="center"/>
    </xf>
    <xf numFmtId="4" fontId="5" fillId="0" borderId="23" xfId="28" applyNumberFormat="1" applyFont="1" applyBorder="1" applyAlignment="1">
      <alignment horizontal="right" vertical="center"/>
    </xf>
    <xf numFmtId="0" fontId="8" fillId="0" borderId="20" xfId="28" applyFont="1" applyBorder="1" applyAlignment="1">
      <alignment vertical="center"/>
    </xf>
    <xf numFmtId="0" fontId="8" fillId="0" borderId="21" xfId="28" applyFont="1" applyBorder="1" applyAlignment="1">
      <alignment vertical="center"/>
    </xf>
    <xf numFmtId="4" fontId="8" fillId="0" borderId="22" xfId="28" applyNumberFormat="1" applyFont="1" applyBorder="1" applyAlignment="1">
      <alignment horizontal="right" vertical="center" wrapText="1"/>
    </xf>
    <xf numFmtId="4" fontId="5" fillId="0" borderId="22" xfId="28" applyNumberFormat="1" applyFont="1" applyBorder="1" applyAlignment="1">
      <alignment horizontal="right" vertical="center"/>
    </xf>
    <xf numFmtId="0" fontId="25" fillId="0" borderId="23" xfId="28" applyFont="1" applyBorder="1" applyAlignment="1">
      <alignment vertical="center"/>
    </xf>
    <xf numFmtId="4" fontId="25" fillId="0" borderId="23" xfId="28" applyNumberFormat="1" applyFont="1" applyBorder="1" applyAlignment="1">
      <alignment horizontal="right" vertical="center"/>
    </xf>
    <xf numFmtId="0" fontId="22" fillId="13" borderId="20" xfId="28" applyFont="1" applyFill="1" applyBorder="1" applyAlignment="1">
      <alignment vertical="center"/>
    </xf>
    <xf numFmtId="0" fontId="26" fillId="8" borderId="0" xfId="28" applyFont="1" applyFill="1" applyAlignment="1">
      <alignment horizontal="center" vertical="center"/>
    </xf>
    <xf numFmtId="0" fontId="26" fillId="8" borderId="0" xfId="28" applyFont="1" applyFill="1" applyAlignment="1">
      <alignment horizontal="center" vertical="center" wrapText="1"/>
    </xf>
    <xf numFmtId="0" fontId="28" fillId="16" borderId="26" xfId="28" applyFont="1" applyFill="1" applyBorder="1" applyAlignment="1">
      <alignment horizontal="center" vertical="center" wrapText="1"/>
    </xf>
    <xf numFmtId="0" fontId="28" fillId="16" borderId="27" xfId="28" applyFont="1" applyFill="1" applyBorder="1" applyAlignment="1">
      <alignment horizontal="center" vertical="center" wrapText="1"/>
    </xf>
    <xf numFmtId="0" fontId="5" fillId="0" borderId="26" xfId="28" applyFont="1" applyBorder="1" applyAlignment="1">
      <alignment horizontal="left" vertical="center" wrapText="1"/>
    </xf>
    <xf numFmtId="0" fontId="5" fillId="0" borderId="28" xfId="28" applyFont="1" applyBorder="1" applyAlignment="1">
      <alignment horizontal="left" vertical="center" wrapText="1"/>
    </xf>
    <xf numFmtId="4" fontId="5" fillId="0" borderId="27" xfId="28" applyNumberFormat="1" applyFont="1" applyBorder="1" applyAlignment="1">
      <alignment vertical="center" wrapText="1"/>
    </xf>
    <xf numFmtId="4" fontId="5" fillId="0" borderId="29" xfId="28" applyNumberFormat="1" applyFont="1" applyBorder="1" applyAlignment="1">
      <alignment vertical="center" wrapText="1"/>
    </xf>
    <xf numFmtId="10" fontId="5" fillId="0" borderId="0" xfId="28" applyNumberFormat="1" applyFont="1" applyAlignment="1">
      <alignment horizontal="left"/>
    </xf>
    <xf numFmtId="10" fontId="5" fillId="0" borderId="0" xfId="28" applyNumberFormat="1" applyFont="1" applyAlignment="1">
      <alignment horizontal="left" wrapText="1"/>
    </xf>
    <xf numFmtId="4" fontId="2" fillId="0" borderId="32" xfId="15" applyNumberFormat="1" applyFont="1" applyFill="1" applyBorder="1" applyAlignment="1" applyProtection="1">
      <alignment horizontal="right" vertical="top" wrapText="1"/>
      <protection locked="0"/>
    </xf>
    <xf numFmtId="0" fontId="14" fillId="0" borderId="0" xfId="28" applyFont="1"/>
    <xf numFmtId="4" fontId="5" fillId="0" borderId="27" xfId="28" applyNumberFormat="1" applyFont="1" applyBorder="1" applyAlignment="1">
      <alignment horizontal="left" vertical="center" wrapText="1"/>
    </xf>
    <xf numFmtId="4" fontId="5" fillId="0" borderId="29" xfId="28" applyNumberFormat="1" applyFont="1" applyBorder="1" applyAlignment="1">
      <alignment horizontal="left" vertical="center" wrapText="1"/>
    </xf>
    <xf numFmtId="0" fontId="1" fillId="3" borderId="37" xfId="8" applyFont="1" applyFill="1" applyBorder="1" applyAlignment="1">
      <alignment horizontal="centerContinuous" vertical="center" wrapText="1"/>
    </xf>
    <xf numFmtId="0" fontId="1" fillId="3" borderId="38" xfId="8" applyFont="1" applyFill="1" applyBorder="1" applyAlignment="1">
      <alignment horizontal="centerContinuous" vertical="center"/>
    </xf>
    <xf numFmtId="0" fontId="1" fillId="3" borderId="39" xfId="8" applyFont="1" applyFill="1" applyBorder="1" applyAlignment="1">
      <alignment horizontal="centerContinuous" vertical="center"/>
    </xf>
    <xf numFmtId="0" fontId="1" fillId="3" borderId="2" xfId="8" applyFont="1" applyFill="1" applyBorder="1" applyAlignment="1">
      <alignment horizontal="centerContinuous" vertical="center"/>
    </xf>
    <xf numFmtId="0" fontId="2" fillId="0" borderId="39" xfId="0" applyFont="1" applyBorder="1" applyProtection="1">
      <protection locked="0"/>
    </xf>
    <xf numFmtId="0" fontId="2" fillId="0" borderId="2" xfId="0" applyFont="1" applyBorder="1" applyProtection="1">
      <protection locked="0"/>
    </xf>
    <xf numFmtId="0" fontId="8" fillId="0" borderId="2" xfId="0" applyFont="1" applyBorder="1" applyAlignment="1">
      <alignment horizontal="center"/>
    </xf>
    <xf numFmtId="0" fontId="8" fillId="0" borderId="2" xfId="0" applyFont="1" applyBorder="1" applyAlignment="1">
      <alignment horizontal="left"/>
    </xf>
    <xf numFmtId="0" fontId="2" fillId="0" borderId="39" xfId="0" applyFont="1" applyBorder="1" applyAlignment="1" applyProtection="1">
      <alignment horizontal="center"/>
      <protection locked="0"/>
    </xf>
    <xf numFmtId="0" fontId="2" fillId="0" borderId="2" xfId="0" applyFont="1" applyBorder="1" applyAlignment="1" applyProtection="1">
      <alignment horizontal="left"/>
      <protection locked="0"/>
    </xf>
    <xf numFmtId="0" fontId="2" fillId="0" borderId="40" xfId="0" applyFont="1" applyBorder="1" applyProtection="1">
      <protection locked="0"/>
    </xf>
    <xf numFmtId="0" fontId="2" fillId="0" borderId="41" xfId="0" applyFont="1" applyBorder="1" applyProtection="1">
      <protection locked="0"/>
    </xf>
    <xf numFmtId="0" fontId="12" fillId="4" borderId="0" xfId="3" applyFont="1" applyFill="1" applyAlignment="1" applyProtection="1">
      <alignment horizontal="left" vertical="center" wrapText="1"/>
      <protection locked="0"/>
    </xf>
    <xf numFmtId="0" fontId="12" fillId="4" borderId="8" xfId="3" applyFont="1" applyFill="1" applyBorder="1" applyAlignment="1" applyProtection="1">
      <alignment horizontal="left" vertical="center" wrapText="1"/>
      <protection locked="0"/>
    </xf>
    <xf numFmtId="0" fontId="12" fillId="4" borderId="1" xfId="3" applyFont="1" applyFill="1" applyBorder="1" applyAlignment="1" applyProtection="1">
      <alignment horizontal="center" vertical="center" wrapText="1"/>
      <protection locked="0"/>
    </xf>
    <xf numFmtId="0" fontId="12" fillId="4" borderId="3" xfId="3" applyFont="1" applyFill="1" applyBorder="1" applyAlignment="1" applyProtection="1">
      <alignment horizontal="center" vertical="center" wrapText="1"/>
      <protection locked="0"/>
    </xf>
    <xf numFmtId="0" fontId="12" fillId="4" borderId="5" xfId="3" applyFont="1" applyFill="1" applyBorder="1" applyAlignment="1" applyProtection="1">
      <alignment horizontal="left" vertical="center" wrapText="1"/>
      <protection locked="0"/>
    </xf>
    <xf numFmtId="0" fontId="12" fillId="4" borderId="7" xfId="3" applyFont="1" applyFill="1" applyBorder="1" applyAlignment="1" applyProtection="1">
      <alignment horizontal="left" vertical="center" wrapText="1"/>
      <protection locked="0"/>
    </xf>
    <xf numFmtId="0" fontId="22" fillId="6" borderId="0" xfId="0" applyFont="1" applyFill="1" applyAlignment="1">
      <alignment horizontal="center" vertical="center"/>
    </xf>
    <xf numFmtId="0" fontId="23" fillId="5" borderId="0" xfId="0" applyFont="1" applyFill="1"/>
    <xf numFmtId="0" fontId="5" fillId="0" borderId="0" xfId="0" applyFont="1" applyAlignment="1">
      <alignment horizontal="left" vertical="center" wrapText="1"/>
    </xf>
    <xf numFmtId="0" fontId="8" fillId="6" borderId="0" xfId="0" applyFont="1" applyFill="1" applyAlignment="1">
      <alignment horizontal="center" vertical="center"/>
    </xf>
    <xf numFmtId="0" fontId="8" fillId="6" borderId="15" xfId="0" applyFont="1" applyFill="1" applyBorder="1" applyAlignment="1">
      <alignment horizontal="center" vertical="center"/>
    </xf>
    <xf numFmtId="0" fontId="23" fillId="5" borderId="16" xfId="0" applyFont="1" applyFill="1" applyBorder="1"/>
    <xf numFmtId="0" fontId="8" fillId="6" borderId="17" xfId="0" applyFont="1" applyFill="1" applyBorder="1" applyAlignment="1">
      <alignment horizontal="center" vertical="center"/>
    </xf>
    <xf numFmtId="0" fontId="23" fillId="5" borderId="18" xfId="0" applyFont="1" applyFill="1" applyBorder="1"/>
    <xf numFmtId="0" fontId="23" fillId="5" borderId="19" xfId="0" applyFont="1" applyFill="1" applyBorder="1"/>
    <xf numFmtId="0" fontId="8" fillId="6" borderId="20" xfId="0" applyFont="1" applyFill="1" applyBorder="1" applyAlignment="1">
      <alignment horizontal="center" vertical="center"/>
    </xf>
    <xf numFmtId="0" fontId="23" fillId="5" borderId="21" xfId="0" applyFont="1" applyFill="1" applyBorder="1"/>
    <xf numFmtId="0" fontId="8" fillId="6" borderId="12" xfId="0" applyFont="1" applyFill="1" applyBorder="1" applyAlignment="1">
      <alignment horizontal="center" vertical="center" wrapText="1"/>
    </xf>
    <xf numFmtId="0" fontId="23" fillId="5" borderId="13" xfId="0" applyFont="1" applyFill="1" applyBorder="1"/>
    <xf numFmtId="0" fontId="23" fillId="5" borderId="14" xfId="0" applyFont="1" applyFill="1" applyBorder="1"/>
    <xf numFmtId="0" fontId="8" fillId="6" borderId="15" xfId="0" applyFont="1" applyFill="1" applyBorder="1" applyAlignment="1">
      <alignment horizontal="center" vertical="center" wrapText="1"/>
    </xf>
    <xf numFmtId="0" fontId="28" fillId="15" borderId="24" xfId="0" applyFont="1" applyFill="1" applyBorder="1" applyAlignment="1">
      <alignment horizontal="center" vertical="center" wrapText="1"/>
    </xf>
    <xf numFmtId="0" fontId="28" fillId="15" borderId="25" xfId="0" applyFont="1" applyFill="1" applyBorder="1" applyAlignment="1">
      <alignment horizontal="center" vertical="center" wrapText="1"/>
    </xf>
    <xf numFmtId="0" fontId="23" fillId="0" borderId="0" xfId="0" applyFont="1"/>
    <xf numFmtId="0" fontId="23" fillId="5" borderId="25" xfId="0" applyFont="1" applyFill="1" applyBorder="1"/>
    <xf numFmtId="0" fontId="22" fillId="12" borderId="0" xfId="0" applyFont="1" applyFill="1" applyAlignment="1">
      <alignment horizontal="center" vertical="center"/>
    </xf>
    <xf numFmtId="0" fontId="8" fillId="12" borderId="0" xfId="0" applyFont="1" applyFill="1" applyAlignment="1">
      <alignment horizontal="center" vertical="center"/>
    </xf>
    <xf numFmtId="0" fontId="25" fillId="0" borderId="0" xfId="0" applyFont="1" applyAlignment="1">
      <alignment horizontal="left" wrapText="1"/>
    </xf>
    <xf numFmtId="0" fontId="8" fillId="12" borderId="12" xfId="0" applyFont="1" applyFill="1" applyBorder="1" applyAlignment="1">
      <alignment horizontal="center" vertical="center"/>
    </xf>
    <xf numFmtId="0" fontId="23" fillId="0" borderId="13" xfId="0" applyFont="1" applyBorder="1"/>
    <xf numFmtId="0" fontId="23" fillId="0" borderId="14" xfId="0" applyFont="1" applyBorder="1"/>
    <xf numFmtId="0" fontId="8" fillId="12" borderId="15" xfId="0" applyFont="1" applyFill="1" applyBorder="1" applyAlignment="1">
      <alignment horizontal="center" vertical="center"/>
    </xf>
    <xf numFmtId="0" fontId="23" fillId="0" borderId="16" xfId="0" applyFont="1" applyBorder="1"/>
    <xf numFmtId="0" fontId="8" fillId="12" borderId="17" xfId="0" applyFont="1" applyFill="1" applyBorder="1" applyAlignment="1">
      <alignment horizontal="center" vertical="center"/>
    </xf>
    <xf numFmtId="0" fontId="23" fillId="0" borderId="18" xfId="0" applyFont="1" applyBorder="1"/>
    <xf numFmtId="0" fontId="23" fillId="0" borderId="19" xfId="0" applyFont="1" applyBorder="1"/>
    <xf numFmtId="0" fontId="8" fillId="12" borderId="20" xfId="0" applyFont="1" applyFill="1" applyBorder="1" applyAlignment="1">
      <alignment horizontal="center" vertical="center"/>
    </xf>
    <xf numFmtId="0" fontId="23" fillId="0" borderId="21" xfId="0" applyFont="1" applyBorder="1"/>
    <xf numFmtId="0" fontId="8" fillId="12" borderId="12"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28" fillId="16" borderId="24" xfId="0" applyFont="1" applyFill="1" applyBorder="1" applyAlignment="1">
      <alignment horizontal="center" vertical="center" wrapText="1"/>
    </xf>
    <xf numFmtId="0" fontId="23" fillId="0" borderId="25" xfId="0" applyFont="1" applyBorder="1"/>
    <xf numFmtId="0" fontId="22" fillId="3" borderId="0" xfId="8" applyFont="1" applyFill="1" applyAlignment="1">
      <alignment horizontal="center" vertical="center"/>
    </xf>
    <xf numFmtId="0" fontId="1" fillId="3" borderId="0" xfId="8" applyFont="1" applyFill="1" applyAlignment="1">
      <alignment horizontal="center" vertical="center"/>
    </xf>
    <xf numFmtId="0" fontId="1" fillId="3" borderId="0" xfId="8" applyFont="1" applyFill="1" applyAlignment="1">
      <alignment vertical="center"/>
    </xf>
    <xf numFmtId="0" fontId="22" fillId="3" borderId="0" xfId="9" applyFont="1" applyFill="1" applyAlignment="1">
      <alignment horizontal="center" vertical="center"/>
    </xf>
    <xf numFmtId="0" fontId="8" fillId="17" borderId="6" xfId="13" applyFont="1" applyFill="1" applyBorder="1" applyAlignment="1">
      <alignment horizontal="center" vertical="center"/>
    </xf>
    <xf numFmtId="0" fontId="8" fillId="17" borderId="5" xfId="13" applyFont="1" applyFill="1" applyBorder="1" applyAlignment="1">
      <alignment horizontal="center" vertical="center"/>
    </xf>
    <xf numFmtId="0" fontId="8" fillId="17" borderId="7" xfId="13" applyFont="1" applyFill="1" applyBorder="1" applyAlignment="1">
      <alignment horizontal="center" vertical="center"/>
    </xf>
    <xf numFmtId="0" fontId="8" fillId="17" borderId="4" xfId="13" applyFont="1" applyFill="1" applyBorder="1" applyAlignment="1">
      <alignment horizontal="center" vertical="center"/>
    </xf>
    <xf numFmtId="0" fontId="8" fillId="17" borderId="0" xfId="13" applyFont="1" applyFill="1" applyAlignment="1">
      <alignment horizontal="center" vertical="center"/>
    </xf>
    <xf numFmtId="0" fontId="8" fillId="17" borderId="8" xfId="13" applyFont="1" applyFill="1" applyBorder="1" applyAlignment="1">
      <alignment horizontal="center" vertical="center"/>
    </xf>
    <xf numFmtId="0" fontId="8" fillId="17" borderId="30" xfId="13" applyFont="1" applyFill="1" applyBorder="1" applyAlignment="1">
      <alignment horizontal="center" vertical="center"/>
    </xf>
    <xf numFmtId="0" fontId="8" fillId="17" borderId="11" xfId="13" applyFont="1" applyFill="1" applyBorder="1" applyAlignment="1">
      <alignment horizontal="center" vertical="center"/>
    </xf>
    <xf numFmtId="0" fontId="8" fillId="17" borderId="31" xfId="13" applyFont="1" applyFill="1" applyBorder="1" applyAlignment="1">
      <alignment horizontal="center" vertical="center"/>
    </xf>
    <xf numFmtId="0" fontId="8" fillId="12" borderId="20" xfId="25" applyFont="1" applyFill="1" applyBorder="1" applyAlignment="1">
      <alignment horizontal="center" vertical="center"/>
    </xf>
    <xf numFmtId="0" fontId="23" fillId="0" borderId="21" xfId="25" applyFont="1" applyBorder="1"/>
    <xf numFmtId="0" fontId="1" fillId="17" borderId="6" xfId="13" applyFont="1" applyFill="1" applyBorder="1" applyAlignment="1" applyProtection="1">
      <alignment horizontal="center" vertical="center" wrapText="1"/>
      <protection locked="0"/>
    </xf>
    <xf numFmtId="0" fontId="1" fillId="17" borderId="5" xfId="13" applyFont="1" applyFill="1" applyBorder="1" applyAlignment="1" applyProtection="1">
      <alignment horizontal="center" vertical="center" wrapText="1"/>
      <protection locked="0"/>
    </xf>
    <xf numFmtId="0" fontId="1" fillId="17" borderId="7" xfId="13" applyFont="1" applyFill="1" applyBorder="1" applyAlignment="1" applyProtection="1">
      <alignment horizontal="center" vertical="center" wrapText="1"/>
      <protection locked="0"/>
    </xf>
    <xf numFmtId="0" fontId="1" fillId="17" borderId="4" xfId="13" applyFont="1" applyFill="1" applyBorder="1" applyAlignment="1" applyProtection="1">
      <alignment horizontal="center" vertical="center" wrapText="1"/>
      <protection locked="0"/>
    </xf>
    <xf numFmtId="0" fontId="1" fillId="17" borderId="0" xfId="13" applyFont="1" applyFill="1" applyAlignment="1" applyProtection="1">
      <alignment horizontal="center" vertical="center" wrapText="1"/>
      <protection locked="0"/>
    </xf>
    <xf numFmtId="0" fontId="1" fillId="17" borderId="8" xfId="13" applyFont="1" applyFill="1" applyBorder="1" applyAlignment="1" applyProtection="1">
      <alignment horizontal="center" vertical="center" wrapText="1"/>
      <protection locked="0"/>
    </xf>
    <xf numFmtId="0" fontId="22" fillId="3" borderId="0" xfId="9" applyFont="1" applyFill="1" applyAlignment="1">
      <alignment vertical="center"/>
    </xf>
    <xf numFmtId="0" fontId="31" fillId="0" borderId="0" xfId="0" applyFont="1"/>
    <xf numFmtId="0" fontId="25" fillId="0" borderId="0" xfId="0" applyFont="1" applyAlignment="1">
      <alignment horizontal="center" vertical="center" wrapText="1"/>
    </xf>
    <xf numFmtId="0" fontId="22" fillId="12" borderId="0" xfId="27" applyFont="1" applyFill="1" applyAlignment="1">
      <alignment horizontal="center" vertical="center"/>
    </xf>
    <xf numFmtId="0" fontId="23" fillId="0" borderId="0" xfId="27" applyFont="1"/>
    <xf numFmtId="0" fontId="8" fillId="12" borderId="0" xfId="27" applyFont="1" applyFill="1" applyAlignment="1">
      <alignment horizontal="center" vertical="center"/>
    </xf>
    <xf numFmtId="0" fontId="8" fillId="12" borderId="12" xfId="27" applyFont="1" applyFill="1" applyBorder="1" applyAlignment="1">
      <alignment horizontal="center" vertical="center"/>
    </xf>
    <xf numFmtId="0" fontId="23" fillId="0" borderId="13" xfId="27" applyFont="1" applyBorder="1"/>
    <xf numFmtId="0" fontId="23" fillId="0" borderId="14" xfId="27" applyFont="1" applyBorder="1"/>
    <xf numFmtId="0" fontId="8" fillId="12" borderId="15" xfId="27" applyFont="1" applyFill="1" applyBorder="1" applyAlignment="1">
      <alignment horizontal="center" vertical="center"/>
    </xf>
    <xf numFmtId="0" fontId="23" fillId="0" borderId="16" xfId="27" applyFont="1" applyBorder="1"/>
    <xf numFmtId="0" fontId="8" fillId="12" borderId="17" xfId="27" applyFont="1" applyFill="1" applyBorder="1" applyAlignment="1">
      <alignment horizontal="center" vertical="center"/>
    </xf>
    <xf numFmtId="0" fontId="23" fillId="0" borderId="18" xfId="27" applyFont="1" applyBorder="1"/>
    <xf numFmtId="0" fontId="23" fillId="0" borderId="19" xfId="27" applyFont="1" applyBorder="1"/>
    <xf numFmtId="0" fontId="8" fillId="12" borderId="20" xfId="27" applyFont="1" applyFill="1" applyBorder="1" applyAlignment="1">
      <alignment horizontal="center" vertical="center"/>
    </xf>
    <xf numFmtId="0" fontId="23" fillId="0" borderId="21" xfId="27" applyFont="1" applyBorder="1"/>
    <xf numFmtId="0" fontId="8" fillId="12" borderId="12" xfId="27" applyFont="1" applyFill="1" applyBorder="1" applyAlignment="1">
      <alignment horizontal="center" vertical="center" wrapText="1"/>
    </xf>
    <xf numFmtId="0" fontId="8" fillId="12" borderId="15" xfId="27" applyFont="1" applyFill="1" applyBorder="1" applyAlignment="1">
      <alignment horizontal="center" vertical="center" wrapText="1"/>
    </xf>
    <xf numFmtId="0" fontId="28" fillId="16" borderId="24" xfId="27" applyFont="1" applyFill="1" applyBorder="1" applyAlignment="1">
      <alignment horizontal="center" vertical="center" wrapText="1"/>
    </xf>
    <xf numFmtId="0" fontId="23" fillId="0" borderId="25" xfId="27" applyFont="1" applyBorder="1"/>
    <xf numFmtId="0" fontId="25" fillId="0" borderId="0" xfId="0" applyFont="1" applyAlignment="1">
      <alignment horizontal="center" wrapText="1"/>
    </xf>
    <xf numFmtId="0" fontId="22" fillId="3" borderId="0" xfId="12" applyFont="1" applyFill="1" applyAlignment="1">
      <alignment horizontal="center" vertical="center"/>
    </xf>
    <xf numFmtId="0" fontId="1" fillId="3" borderId="0" xfId="12" applyFont="1" applyFill="1" applyAlignment="1">
      <alignment horizontal="center" vertical="center"/>
    </xf>
    <xf numFmtId="0" fontId="25" fillId="0" borderId="0" xfId="12" applyFont="1" applyAlignment="1">
      <alignment vertical="center"/>
    </xf>
    <xf numFmtId="0" fontId="25" fillId="0" borderId="0" xfId="9" applyFont="1"/>
    <xf numFmtId="0" fontId="25" fillId="0" borderId="0" xfId="9" applyFont="1" applyAlignment="1">
      <alignment vertical="center"/>
    </xf>
    <xf numFmtId="0" fontId="8" fillId="17" borderId="35" xfId="13" applyFont="1" applyFill="1" applyBorder="1" applyAlignment="1">
      <alignment horizontal="center" vertical="center"/>
    </xf>
    <xf numFmtId="0" fontId="0" fillId="0" borderId="5" xfId="0" applyBorder="1"/>
    <xf numFmtId="0" fontId="0" fillId="0" borderId="7" xfId="0" applyBorder="1"/>
    <xf numFmtId="0" fontId="8" fillId="17" borderId="36" xfId="13" applyFont="1" applyFill="1" applyBorder="1" applyAlignment="1">
      <alignment horizontal="center" vertical="center"/>
    </xf>
    <xf numFmtId="0" fontId="5" fillId="0" borderId="0" xfId="13" applyFont="1" applyAlignment="1">
      <alignment vertical="center"/>
    </xf>
    <xf numFmtId="0" fontId="0" fillId="0" borderId="8" xfId="0" applyBorder="1"/>
    <xf numFmtId="0" fontId="22" fillId="12" borderId="0" xfId="28" applyFont="1" applyFill="1" applyAlignment="1">
      <alignment horizontal="center" vertical="center"/>
    </xf>
    <xf numFmtId="0" fontId="23" fillId="0" borderId="0" xfId="28" applyFont="1"/>
    <xf numFmtId="0" fontId="8" fillId="12" borderId="0" xfId="28" applyFont="1" applyFill="1" applyAlignment="1">
      <alignment horizontal="center" vertical="center"/>
    </xf>
    <xf numFmtId="0" fontId="8" fillId="12" borderId="12" xfId="28" applyFont="1" applyFill="1" applyBorder="1" applyAlignment="1">
      <alignment horizontal="center" vertical="center"/>
    </xf>
    <xf numFmtId="0" fontId="23" fillId="0" borderId="13" xfId="28" applyFont="1" applyBorder="1"/>
    <xf numFmtId="0" fontId="23" fillId="0" borderId="14" xfId="28" applyFont="1" applyBorder="1"/>
    <xf numFmtId="0" fontId="8" fillId="12" borderId="15" xfId="28" applyFont="1" applyFill="1" applyBorder="1" applyAlignment="1">
      <alignment horizontal="center" vertical="center"/>
    </xf>
    <xf numFmtId="0" fontId="23" fillId="0" borderId="16" xfId="28" applyFont="1" applyBorder="1"/>
    <xf numFmtId="0" fontId="8" fillId="12" borderId="17" xfId="28" applyFont="1" applyFill="1" applyBorder="1" applyAlignment="1">
      <alignment horizontal="center" vertical="center"/>
    </xf>
    <xf numFmtId="0" fontId="23" fillId="0" borderId="18" xfId="28" applyFont="1" applyBorder="1"/>
    <xf numFmtId="0" fontId="23" fillId="0" borderId="19" xfId="28" applyFont="1" applyBorder="1"/>
    <xf numFmtId="0" fontId="8" fillId="12" borderId="20" xfId="28" applyFont="1" applyFill="1" applyBorder="1" applyAlignment="1">
      <alignment horizontal="center" vertical="center"/>
    </xf>
    <xf numFmtId="0" fontId="23" fillId="0" borderId="21" xfId="28" applyFont="1" applyBorder="1"/>
    <xf numFmtId="0" fontId="8" fillId="12" borderId="12" xfId="28" applyFont="1" applyFill="1" applyBorder="1" applyAlignment="1">
      <alignment horizontal="center" vertical="center" wrapText="1"/>
    </xf>
    <xf numFmtId="0" fontId="8" fillId="12" borderId="15" xfId="28" applyFont="1" applyFill="1" applyBorder="1" applyAlignment="1">
      <alignment horizontal="center" vertical="center" wrapText="1"/>
    </xf>
    <xf numFmtId="0" fontId="28" fillId="16" borderId="24" xfId="28" applyFont="1" applyFill="1" applyBorder="1" applyAlignment="1">
      <alignment horizontal="center" vertical="center" wrapText="1"/>
    </xf>
    <xf numFmtId="0" fontId="23" fillId="0" borderId="25" xfId="28" applyFont="1" applyBorder="1"/>
  </cellXfs>
  <cellStyles count="29">
    <cellStyle name="Hipervínculo" xfId="11" builtinId="8"/>
    <cellStyle name="Hipervínculo 2" xfId="19" xr:uid="{00000000-0005-0000-0000-000001000000}"/>
    <cellStyle name="Millares" xfId="21" builtinId="3"/>
    <cellStyle name="Millares 2" xfId="1" xr:uid="{00000000-0005-0000-0000-000003000000}"/>
    <cellStyle name="Millares 2 2" xfId="15" xr:uid="{00000000-0005-0000-0000-000004000000}"/>
    <cellStyle name="Millares 3" xfId="20" xr:uid="{00000000-0005-0000-0000-000005000000}"/>
    <cellStyle name="Normal" xfId="0" builtinId="0"/>
    <cellStyle name="Normal 10" xfId="28" xr:uid="{00000000-0005-0000-0000-000007000000}"/>
    <cellStyle name="Normal 2" xfId="2" xr:uid="{00000000-0005-0000-0000-000008000000}"/>
    <cellStyle name="Normal 2 2" xfId="3" xr:uid="{00000000-0005-0000-0000-000009000000}"/>
    <cellStyle name="Normal 2 3" xfId="9" xr:uid="{00000000-0005-0000-0000-00000A000000}"/>
    <cellStyle name="Normal 3" xfId="8" xr:uid="{00000000-0005-0000-0000-00000B000000}"/>
    <cellStyle name="Normal 3 10" xfId="16" xr:uid="{00000000-0005-0000-0000-00000C000000}"/>
    <cellStyle name="Normal 3 2" xfId="10" xr:uid="{00000000-0005-0000-0000-00000D000000}"/>
    <cellStyle name="Normal 3 2 2" xfId="13" xr:uid="{00000000-0005-0000-0000-00000E000000}"/>
    <cellStyle name="Normal 3 2 2 2" xfId="18" xr:uid="{00000000-0005-0000-0000-00000F000000}"/>
    <cellStyle name="Normal 3 3" xfId="12" xr:uid="{00000000-0005-0000-0000-000010000000}"/>
    <cellStyle name="Normal 3 3 2" xfId="17" xr:uid="{00000000-0005-0000-0000-000011000000}"/>
    <cellStyle name="Normal 4" xfId="4" xr:uid="{00000000-0005-0000-0000-000012000000}"/>
    <cellStyle name="Normal 5" xfId="5" xr:uid="{00000000-0005-0000-0000-000013000000}"/>
    <cellStyle name="Normal 56" xfId="6" xr:uid="{00000000-0005-0000-0000-000014000000}"/>
    <cellStyle name="Normal 6" xfId="14" xr:uid="{00000000-0005-0000-0000-000015000000}"/>
    <cellStyle name="Normal 6 2" xfId="25" xr:uid="{00000000-0005-0000-0000-000016000000}"/>
    <cellStyle name="Normal 7" xfId="26" xr:uid="{00000000-0005-0000-0000-000017000000}"/>
    <cellStyle name="Normal 75" xfId="27" xr:uid="{00000000-0005-0000-0000-000018000000}"/>
    <cellStyle name="Normal 8" xfId="23" xr:uid="{00000000-0005-0000-0000-000019000000}"/>
    <cellStyle name="Normal 9" xfId="24" xr:uid="{00000000-0005-0000-0000-00001A000000}"/>
    <cellStyle name="Porcentaje" xfId="22" builtinId="5"/>
    <cellStyle name="Porcentaje 2" xfId="7" xr:uid="{00000000-0005-0000-0000-00001C000000}"/>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1"/>
  <sheetViews>
    <sheetView showGridLines="0" tabSelected="1" view="pageBreakPreview" zoomScale="115" zoomScaleNormal="100" zoomScaleSheetLayoutView="115" workbookViewId="0">
      <selection sqref="A1:D1"/>
    </sheetView>
  </sheetViews>
  <sheetFormatPr baseColWidth="10" defaultColWidth="11.42578125" defaultRowHeight="11.25" x14ac:dyDescent="0.2"/>
  <cols>
    <col min="1" max="1" width="23" style="8" customWidth="1"/>
    <col min="2" max="2" width="25.5703125" style="8" customWidth="1"/>
    <col min="3" max="3" width="23.7109375" style="8" customWidth="1"/>
    <col min="4" max="4" width="11.42578125" style="8"/>
    <col min="5" max="5" width="10.28515625" style="9" bestFit="1" customWidth="1"/>
    <col min="6" max="6" width="10.28515625" style="8" customWidth="1"/>
    <col min="7" max="15" width="11.42578125" style="8"/>
    <col min="16" max="18" width="11.42578125" style="9"/>
    <col min="19" max="16384" width="11.42578125" style="8"/>
  </cols>
  <sheetData>
    <row r="1" spans="1:11" ht="48" customHeight="1" x14ac:dyDescent="0.2">
      <c r="A1" s="498" t="s">
        <v>88</v>
      </c>
      <c r="B1" s="499"/>
      <c r="C1" s="499"/>
      <c r="D1" s="499"/>
      <c r="E1" s="6"/>
      <c r="F1" s="6"/>
      <c r="G1" s="6"/>
      <c r="H1" s="7"/>
      <c r="I1" s="7"/>
      <c r="J1" s="7"/>
      <c r="K1" s="7"/>
    </row>
    <row r="2" spans="1:11" x14ac:dyDescent="0.2">
      <c r="A2" s="10"/>
      <c r="B2" s="5"/>
      <c r="C2" s="5"/>
      <c r="D2" s="5"/>
    </row>
    <row r="3" spans="1:11" s="9" customFormat="1" ht="15" x14ac:dyDescent="0.25">
      <c r="A3" s="11" t="s">
        <v>60</v>
      </c>
      <c r="B3" s="500" t="s">
        <v>61</v>
      </c>
      <c r="C3" s="501"/>
      <c r="D3" s="12"/>
      <c r="E3" s="13"/>
      <c r="F3" s="14"/>
      <c r="G3" s="14"/>
      <c r="H3" s="14"/>
      <c r="I3" s="14"/>
    </row>
    <row r="4" spans="1:11" ht="15" x14ac:dyDescent="0.25">
      <c r="A4" s="11" t="s">
        <v>62</v>
      </c>
      <c r="B4" s="496" t="s">
        <v>1985</v>
      </c>
      <c r="C4" s="497"/>
      <c r="D4" s="12"/>
      <c r="E4" s="13"/>
      <c r="F4" s="13"/>
      <c r="G4" s="13"/>
      <c r="H4" s="14"/>
      <c r="I4" s="14"/>
      <c r="J4" s="9"/>
    </row>
    <row r="5" spans="1:11" ht="15" x14ac:dyDescent="0.25">
      <c r="A5" s="11" t="s">
        <v>63</v>
      </c>
      <c r="B5" s="496" t="s">
        <v>64</v>
      </c>
      <c r="C5" s="497"/>
      <c r="D5" s="12"/>
      <c r="E5" s="14"/>
      <c r="F5" s="13"/>
      <c r="G5" s="14"/>
      <c r="H5" s="14"/>
      <c r="I5" s="14"/>
      <c r="J5" s="9"/>
    </row>
    <row r="6" spans="1:11" ht="15" x14ac:dyDescent="0.25">
      <c r="A6" s="11" t="s">
        <v>65</v>
      </c>
      <c r="B6" s="496" t="s">
        <v>66</v>
      </c>
      <c r="C6" s="497"/>
      <c r="D6" s="12"/>
      <c r="E6" s="14"/>
      <c r="F6" s="13"/>
      <c r="G6" s="14"/>
      <c r="H6" s="14"/>
      <c r="I6" s="14"/>
      <c r="J6" s="9"/>
    </row>
    <row r="7" spans="1:11" x14ac:dyDescent="0.2">
      <c r="A7" s="11" t="s">
        <v>67</v>
      </c>
      <c r="B7" s="496" t="s">
        <v>57</v>
      </c>
      <c r="C7" s="497"/>
      <c r="D7" s="12"/>
      <c r="F7" s="9"/>
      <c r="G7" s="9"/>
      <c r="H7" s="9"/>
      <c r="I7" s="9"/>
      <c r="J7" s="9"/>
    </row>
    <row r="8" spans="1:11" x14ac:dyDescent="0.2">
      <c r="A8" s="11" t="s">
        <v>68</v>
      </c>
      <c r="B8" s="496" t="s">
        <v>69</v>
      </c>
      <c r="C8" s="497"/>
      <c r="D8" s="12"/>
      <c r="F8" s="9"/>
      <c r="G8" s="9"/>
      <c r="H8" s="9"/>
      <c r="I8" s="9"/>
      <c r="J8" s="9"/>
    </row>
    <row r="9" spans="1:11" x14ac:dyDescent="0.2">
      <c r="A9" s="11" t="s">
        <v>70</v>
      </c>
      <c r="B9" s="496" t="s">
        <v>58</v>
      </c>
      <c r="C9" s="497"/>
      <c r="D9" s="12"/>
      <c r="F9" s="9"/>
      <c r="G9" s="9"/>
      <c r="H9" s="9"/>
    </row>
    <row r="10" spans="1:11" x14ac:dyDescent="0.2">
      <c r="A10" s="11" t="s">
        <v>71</v>
      </c>
      <c r="B10" s="496" t="s">
        <v>72</v>
      </c>
      <c r="C10" s="497"/>
      <c r="D10" s="12"/>
      <c r="F10" s="9"/>
      <c r="G10" s="9"/>
      <c r="H10" s="9"/>
      <c r="I10" s="9"/>
      <c r="J10" s="9"/>
    </row>
    <row r="11" spans="1:11" x14ac:dyDescent="0.2">
      <c r="A11" s="11" t="s">
        <v>73</v>
      </c>
      <c r="B11" s="496" t="s">
        <v>1965</v>
      </c>
      <c r="C11" s="497"/>
      <c r="D11" s="12"/>
      <c r="F11" s="9"/>
      <c r="G11" s="9"/>
      <c r="H11" s="9"/>
      <c r="I11" s="9"/>
      <c r="J11" s="9"/>
    </row>
    <row r="12" spans="1:11" x14ac:dyDescent="0.2">
      <c r="A12" s="11" t="s">
        <v>74</v>
      </c>
      <c r="B12" s="496" t="s">
        <v>1987</v>
      </c>
      <c r="C12" s="497"/>
      <c r="D12" s="12"/>
      <c r="F12" s="9"/>
      <c r="G12" s="9"/>
      <c r="H12" s="15"/>
      <c r="I12" s="9"/>
      <c r="J12" s="9"/>
    </row>
    <row r="13" spans="1:11" x14ac:dyDescent="0.2">
      <c r="A13" s="11" t="s">
        <v>75</v>
      </c>
      <c r="B13" s="496" t="s">
        <v>76</v>
      </c>
      <c r="C13" s="497"/>
      <c r="D13" s="12"/>
      <c r="F13" s="9"/>
      <c r="G13" s="9"/>
      <c r="H13" s="15"/>
      <c r="I13" s="9"/>
      <c r="J13" s="9"/>
    </row>
    <row r="14" spans="1:11" ht="12" x14ac:dyDescent="0.2">
      <c r="A14" s="11" t="s">
        <v>1983</v>
      </c>
      <c r="B14" s="496" t="s">
        <v>1986</v>
      </c>
      <c r="C14" s="497"/>
      <c r="D14" s="18"/>
      <c r="F14" s="9"/>
      <c r="G14" s="9"/>
      <c r="H14" s="15"/>
      <c r="I14" s="9"/>
      <c r="J14" s="9"/>
    </row>
    <row r="15" spans="1:11" x14ac:dyDescent="0.2">
      <c r="A15" s="11" t="s">
        <v>77</v>
      </c>
      <c r="B15" s="496" t="s">
        <v>78</v>
      </c>
      <c r="C15" s="497"/>
      <c r="D15" s="12"/>
      <c r="F15" s="9"/>
      <c r="G15" s="9"/>
      <c r="I15" s="9"/>
      <c r="J15" s="9"/>
    </row>
    <row r="16" spans="1:11" x14ac:dyDescent="0.2">
      <c r="A16" s="11" t="s">
        <v>79</v>
      </c>
      <c r="B16" s="496" t="s">
        <v>80</v>
      </c>
      <c r="C16" s="497"/>
      <c r="D16" s="12"/>
      <c r="F16" s="9"/>
      <c r="G16" s="9"/>
      <c r="H16" s="15"/>
      <c r="I16" s="9"/>
      <c r="J16" s="9"/>
    </row>
    <row r="17" spans="1:10" x14ac:dyDescent="0.2">
      <c r="A17" s="11" t="s">
        <v>81</v>
      </c>
      <c r="B17" s="496" t="s">
        <v>59</v>
      </c>
      <c r="C17" s="497"/>
      <c r="D17" s="5"/>
      <c r="F17" s="9"/>
      <c r="G17" s="9"/>
      <c r="I17" s="9"/>
      <c r="J17" s="9"/>
    </row>
    <row r="18" spans="1:10" s="9" customFormat="1" x14ac:dyDescent="0.2">
      <c r="A18" s="16" t="s">
        <v>82</v>
      </c>
      <c r="B18" s="496" t="s">
        <v>83</v>
      </c>
      <c r="C18" s="497"/>
      <c r="D18" s="17"/>
      <c r="H18" s="8"/>
    </row>
    <row r="19" spans="1:10" x14ac:dyDescent="0.2">
      <c r="A19" s="11" t="s">
        <v>84</v>
      </c>
      <c r="B19" s="496" t="s">
        <v>85</v>
      </c>
      <c r="C19" s="497"/>
      <c r="D19" s="5"/>
      <c r="F19" s="9"/>
      <c r="G19" s="9"/>
      <c r="I19" s="9"/>
      <c r="J19" s="9"/>
    </row>
    <row r="20" spans="1:10" s="9" customFormat="1" ht="12" x14ac:dyDescent="0.2">
      <c r="A20" s="16" t="s">
        <v>86</v>
      </c>
      <c r="B20" s="496" t="s">
        <v>1984</v>
      </c>
      <c r="C20" s="497"/>
      <c r="D20" s="18"/>
      <c r="H20" s="15"/>
      <c r="I20" s="15"/>
      <c r="J20" s="15"/>
    </row>
    <row r="21" spans="1:10" x14ac:dyDescent="0.2">
      <c r="A21" s="16" t="s">
        <v>2007</v>
      </c>
      <c r="B21" s="496" t="s">
        <v>2006</v>
      </c>
      <c r="C21" s="497"/>
    </row>
  </sheetData>
  <mergeCells count="20">
    <mergeCell ref="B21:C21"/>
    <mergeCell ref="B19:C19"/>
    <mergeCell ref="B20:C20"/>
    <mergeCell ref="B14:C14"/>
    <mergeCell ref="B15:C15"/>
    <mergeCell ref="B16:C16"/>
    <mergeCell ref="B17:C17"/>
    <mergeCell ref="B18:C18"/>
    <mergeCell ref="B13:C13"/>
    <mergeCell ref="A1:D1"/>
    <mergeCell ref="B3:C3"/>
    <mergeCell ref="B4:C4"/>
    <mergeCell ref="B5:C5"/>
    <mergeCell ref="B6:C6"/>
    <mergeCell ref="B7:C7"/>
    <mergeCell ref="B8:C8"/>
    <mergeCell ref="B9:C9"/>
    <mergeCell ref="B10:C10"/>
    <mergeCell ref="B11:C11"/>
    <mergeCell ref="B12:C12"/>
  </mergeCells>
  <conditionalFormatting sqref="A3">
    <cfRule type="iconSet" priority="15">
      <iconSet iconSet="3Symbols2">
        <cfvo type="percent" val="0"/>
        <cfvo type="percent" val="33"/>
        <cfvo type="percent" val="67"/>
      </iconSet>
    </cfRule>
  </conditionalFormatting>
  <conditionalFormatting sqref="A7:C7 Q3:Q7 K7:P7 R7:XFD7 E7:H7">
    <cfRule type="iconSet" priority="64">
      <iconSet iconSet="3Symbols2">
        <cfvo type="percent" val="0"/>
        <cfvo type="percent" val="33"/>
        <cfvo type="percent" val="67"/>
      </iconSet>
    </cfRule>
  </conditionalFormatting>
  <conditionalFormatting sqref="A9:C9 E9:XFD9">
    <cfRule type="iconSet" priority="61">
      <iconSet iconSet="3Symbols2">
        <cfvo type="percent" val="0"/>
        <cfvo type="percent" val="33"/>
        <cfvo type="percent" val="67"/>
      </iconSet>
    </cfRule>
  </conditionalFormatting>
  <conditionalFormatting sqref="B3:XFD3">
    <cfRule type="iconSet" priority="79">
      <iconSet iconSet="3Symbols2">
        <cfvo type="percent" val="0"/>
        <cfvo type="percent" val="33"/>
        <cfvo type="percent" val="67"/>
      </iconSet>
    </cfRule>
  </conditionalFormatting>
  <conditionalFormatting sqref="D4">
    <cfRule type="iconSet" priority="14">
      <iconSet iconSet="3Symbols2">
        <cfvo type="percent" val="0"/>
        <cfvo type="percent" val="33"/>
        <cfvo type="percent" val="67"/>
      </iconSet>
    </cfRule>
  </conditionalFormatting>
  <conditionalFormatting sqref="D5">
    <cfRule type="iconSet" priority="88">
      <iconSet iconSet="3Symbols2">
        <cfvo type="percent" val="0"/>
        <cfvo type="percent" val="33"/>
        <cfvo type="percent" val="67"/>
      </iconSet>
    </cfRule>
  </conditionalFormatting>
  <conditionalFormatting sqref="D6">
    <cfRule type="iconSet" priority="13">
      <iconSet iconSet="3Symbols2">
        <cfvo type="percent" val="0"/>
        <cfvo type="percent" val="33"/>
        <cfvo type="percent" val="67"/>
      </iconSet>
    </cfRule>
  </conditionalFormatting>
  <conditionalFormatting sqref="D7">
    <cfRule type="iconSet" priority="12">
      <iconSet iconSet="3Symbols2">
        <cfvo type="percent" val="0"/>
        <cfvo type="percent" val="33"/>
        <cfvo type="percent" val="67"/>
      </iconSet>
    </cfRule>
  </conditionalFormatting>
  <conditionalFormatting sqref="D8">
    <cfRule type="iconSet" priority="11">
      <iconSet iconSet="3Symbols2">
        <cfvo type="percent" val="0"/>
        <cfvo type="percent" val="33"/>
        <cfvo type="percent" val="67"/>
      </iconSet>
    </cfRule>
  </conditionalFormatting>
  <conditionalFormatting sqref="D9">
    <cfRule type="iconSet" priority="10">
      <iconSet iconSet="3Symbols2">
        <cfvo type="percent" val="0"/>
        <cfvo type="percent" val="33"/>
        <cfvo type="percent" val="67"/>
      </iconSet>
    </cfRule>
  </conditionalFormatting>
  <conditionalFormatting sqref="D10">
    <cfRule type="iconSet" priority="9">
      <iconSet iconSet="3Symbols2">
        <cfvo type="percent" val="0"/>
        <cfvo type="percent" val="33"/>
        <cfvo type="percent" val="67"/>
      </iconSet>
    </cfRule>
  </conditionalFormatting>
  <conditionalFormatting sqref="D11">
    <cfRule type="iconSet" priority="8">
      <iconSet iconSet="3Symbols2">
        <cfvo type="percent" val="0"/>
        <cfvo type="percent" val="33"/>
        <cfvo type="percent" val="67"/>
      </iconSet>
    </cfRule>
  </conditionalFormatting>
  <conditionalFormatting sqref="D12">
    <cfRule type="iconSet" priority="7">
      <iconSet iconSet="3Symbols2">
        <cfvo type="percent" val="0"/>
        <cfvo type="percent" val="33"/>
        <cfvo type="percent" val="67"/>
      </iconSet>
    </cfRule>
  </conditionalFormatting>
  <conditionalFormatting sqref="D13">
    <cfRule type="iconSet" priority="6">
      <iconSet iconSet="3Symbols2">
        <cfvo type="percent" val="0"/>
        <cfvo type="percent" val="33"/>
        <cfvo type="percent" val="67"/>
      </iconSet>
    </cfRule>
  </conditionalFormatting>
  <conditionalFormatting sqref="D14">
    <cfRule type="iconSet" priority="2">
      <iconSet iconSet="3Symbols2">
        <cfvo type="percent" val="0"/>
        <cfvo type="percent" val="33"/>
        <cfvo type="percent" val="67"/>
      </iconSet>
    </cfRule>
  </conditionalFormatting>
  <conditionalFormatting sqref="D15">
    <cfRule type="iconSet" priority="4">
      <iconSet iconSet="3Symbols2">
        <cfvo type="percent" val="0"/>
        <cfvo type="percent" val="33"/>
        <cfvo type="percent" val="67"/>
      </iconSet>
    </cfRule>
  </conditionalFormatting>
  <conditionalFormatting sqref="D16">
    <cfRule type="iconSet" priority="3">
      <iconSet iconSet="3Symbols2">
        <cfvo type="percent" val="0"/>
        <cfvo type="percent" val="33"/>
        <cfvo type="percent" val="67"/>
      </iconSet>
    </cfRule>
  </conditionalFormatting>
  <conditionalFormatting sqref="E2:E1048576">
    <cfRule type="iconSet" priority="81">
      <iconSet iconSet="3Symbols2">
        <cfvo type="percent" val="0"/>
        <cfvo type="percent" val="33"/>
        <cfvo type="percent" val="67"/>
      </iconSet>
    </cfRule>
  </conditionalFormatting>
  <conditionalFormatting sqref="E4">
    <cfRule type="iconSet" priority="77">
      <iconSet iconSet="3Symbols2">
        <cfvo type="percent" val="0"/>
        <cfvo type="percent" val="33"/>
        <cfvo type="percent" val="67"/>
      </iconSet>
    </cfRule>
    <cfRule type="iconSet" priority="78">
      <iconSet iconSet="3Symbols2">
        <cfvo type="percent" val="0"/>
        <cfvo type="percent" val="33"/>
        <cfvo type="percent" val="67"/>
      </iconSet>
    </cfRule>
  </conditionalFormatting>
  <conditionalFormatting sqref="E6">
    <cfRule type="iconSet" priority="70">
      <iconSet iconSet="3Symbols2">
        <cfvo type="percent" val="0"/>
        <cfvo type="percent" val="33"/>
        <cfvo type="percent" val="67"/>
      </iconSet>
    </cfRule>
  </conditionalFormatting>
  <conditionalFormatting sqref="E8:E12">
    <cfRule type="iconSet" priority="69">
      <iconSet iconSet="3Symbols2">
        <cfvo type="percent" val="0"/>
        <cfvo type="percent" val="33"/>
        <cfvo type="percent" val="67"/>
      </iconSet>
    </cfRule>
  </conditionalFormatting>
  <conditionalFormatting sqref="E13">
    <cfRule type="iconSet" priority="68">
      <iconSet iconSet="3Symbols2">
        <cfvo type="percent" val="0"/>
        <cfvo type="percent" val="33"/>
        <cfvo type="percent" val="67"/>
      </iconSet>
    </cfRule>
  </conditionalFormatting>
  <conditionalFormatting sqref="E13:G13 K13:Q13">
    <cfRule type="iconSet" priority="44">
      <iconSet iconSet="3Symbols2">
        <cfvo type="percent" val="0"/>
        <cfvo type="percent" val="33"/>
        <cfvo type="percent" val="67"/>
      </iconSet>
    </cfRule>
  </conditionalFormatting>
  <conditionalFormatting sqref="E3:N3">
    <cfRule type="iconSet" priority="80">
      <iconSet iconSet="3Symbols2">
        <cfvo type="percent" val="0"/>
        <cfvo type="percent" val="33"/>
        <cfvo type="percent" val="67"/>
      </iconSet>
    </cfRule>
  </conditionalFormatting>
  <conditionalFormatting sqref="F4">
    <cfRule type="iconSet" priority="75">
      <iconSet iconSet="3Symbols2">
        <cfvo type="percent" val="0"/>
        <cfvo type="percent" val="33"/>
        <cfvo type="percent" val="67"/>
      </iconSet>
    </cfRule>
    <cfRule type="iconSet" priority="76">
      <iconSet iconSet="3Symbols2">
        <cfvo type="percent" val="0"/>
        <cfvo type="percent" val="33"/>
        <cfvo type="percent" val="67"/>
      </iconSet>
    </cfRule>
  </conditionalFormatting>
  <conditionalFormatting sqref="F5:F6">
    <cfRule type="iconSet" priority="86">
      <iconSet iconSet="3Symbols2">
        <cfvo type="percent" val="0"/>
        <cfvo type="percent" val="33"/>
        <cfvo type="percent" val="67"/>
      </iconSet>
    </cfRule>
  </conditionalFormatting>
  <conditionalFormatting sqref="F7">
    <cfRule type="iconSet" priority="66">
      <iconSet iconSet="3Symbols2">
        <cfvo type="percent" val="0"/>
        <cfvo type="percent" val="33"/>
        <cfvo type="percent" val="67"/>
      </iconSet>
    </cfRule>
    <cfRule type="iconSet" priority="67">
      <iconSet iconSet="3Symbols2">
        <cfvo type="percent" val="0"/>
        <cfvo type="percent" val="33"/>
        <cfvo type="percent" val="67"/>
      </iconSet>
    </cfRule>
  </conditionalFormatting>
  <conditionalFormatting sqref="F10">
    <cfRule type="iconSet" priority="60">
      <iconSet iconSet="3Symbols2">
        <cfvo type="percent" val="0"/>
        <cfvo type="percent" val="33"/>
        <cfvo type="percent" val="67"/>
      </iconSet>
    </cfRule>
  </conditionalFormatting>
  <conditionalFormatting sqref="F12">
    <cfRule type="iconSet" priority="58">
      <iconSet iconSet="3Symbols2">
        <cfvo type="percent" val="0"/>
        <cfvo type="percent" val="33"/>
        <cfvo type="percent" val="67"/>
      </iconSet>
    </cfRule>
  </conditionalFormatting>
  <conditionalFormatting sqref="F13">
    <cfRule type="iconSet" priority="57">
      <iconSet iconSet="3Symbols2">
        <cfvo type="percent" val="0"/>
        <cfvo type="percent" val="33"/>
        <cfvo type="percent" val="67"/>
      </iconSet>
    </cfRule>
  </conditionalFormatting>
  <conditionalFormatting sqref="F17">
    <cfRule type="iconSet" priority="53">
      <iconSet iconSet="3Symbols2">
        <cfvo type="percent" val="0"/>
        <cfvo type="percent" val="33"/>
        <cfvo type="percent" val="67"/>
      </iconSet>
    </cfRule>
  </conditionalFormatting>
  <conditionalFormatting sqref="G4">
    <cfRule type="iconSet" priority="73">
      <iconSet iconSet="3Symbols2">
        <cfvo type="percent" val="0"/>
        <cfvo type="percent" val="33"/>
        <cfvo type="percent" val="67"/>
      </iconSet>
    </cfRule>
    <cfRule type="iconSet" priority="74">
      <iconSet iconSet="3Symbols2">
        <cfvo type="percent" val="0"/>
        <cfvo type="percent" val="33"/>
        <cfvo type="percent" val="67"/>
      </iconSet>
    </cfRule>
  </conditionalFormatting>
  <conditionalFormatting sqref="G10">
    <cfRule type="iconSet" priority="47">
      <iconSet iconSet="3Symbols2">
        <cfvo type="percent" val="0"/>
        <cfvo type="percent" val="33"/>
        <cfvo type="percent" val="67"/>
      </iconSet>
    </cfRule>
    <cfRule type="iconSet" priority="48">
      <iconSet iconSet="3Symbols2">
        <cfvo type="percent" val="0"/>
        <cfvo type="percent" val="33"/>
        <cfvo type="percent" val="67"/>
      </iconSet>
    </cfRule>
  </conditionalFormatting>
  <conditionalFormatting sqref="G12">
    <cfRule type="iconSet" priority="45">
      <iconSet iconSet="3Symbols2">
        <cfvo type="percent" val="0"/>
        <cfvo type="percent" val="33"/>
        <cfvo type="percent" val="67"/>
      </iconSet>
    </cfRule>
    <cfRule type="iconSet" priority="46">
      <iconSet iconSet="3Symbols2">
        <cfvo type="percent" val="0"/>
        <cfvo type="percent" val="33"/>
        <cfvo type="percent" val="67"/>
      </iconSet>
    </cfRule>
  </conditionalFormatting>
  <conditionalFormatting sqref="G17">
    <cfRule type="iconSet" priority="43">
      <iconSet iconSet="3Symbols2">
        <cfvo type="percent" val="0"/>
        <cfvo type="percent" val="33"/>
        <cfvo type="percent" val="67"/>
      </iconSet>
    </cfRule>
  </conditionalFormatting>
  <conditionalFormatting sqref="G5:H5 K5:XFD5 E5 A5:C5">
    <cfRule type="iconSet" priority="85">
      <iconSet iconSet="3Symbols2">
        <cfvo type="percent" val="0"/>
        <cfvo type="percent" val="33"/>
        <cfvo type="percent" val="67"/>
      </iconSet>
    </cfRule>
  </conditionalFormatting>
  <conditionalFormatting sqref="H4">
    <cfRule type="iconSet" priority="71">
      <iconSet iconSet="3Symbols2">
        <cfvo type="percent" val="0"/>
        <cfvo type="percent" val="33"/>
        <cfvo type="percent" val="67"/>
      </iconSet>
    </cfRule>
    <cfRule type="iconSet" priority="72">
      <iconSet iconSet="3Symbols2">
        <cfvo type="percent" val="0"/>
        <cfvo type="percent" val="33"/>
        <cfvo type="percent" val="67"/>
      </iconSet>
    </cfRule>
  </conditionalFormatting>
  <conditionalFormatting sqref="H10">
    <cfRule type="iconSet" priority="42">
      <iconSet iconSet="3Symbols2">
        <cfvo type="percent" val="0"/>
        <cfvo type="percent" val="33"/>
        <cfvo type="percent" val="67"/>
      </iconSet>
    </cfRule>
  </conditionalFormatting>
  <conditionalFormatting sqref="H12:H13">
    <cfRule type="iconSet" priority="40">
      <iconSet iconSet="3Symbols2">
        <cfvo type="percent" val="0"/>
        <cfvo type="percent" val="33"/>
        <cfvo type="percent" val="67"/>
      </iconSet>
    </cfRule>
  </conditionalFormatting>
  <conditionalFormatting sqref="H16">
    <cfRule type="iconSet" priority="39">
      <iconSet iconSet="3Symbols2">
        <cfvo type="percent" val="0"/>
        <cfvo type="percent" val="33"/>
        <cfvo type="percent" val="67"/>
      </iconSet>
    </cfRule>
  </conditionalFormatting>
  <conditionalFormatting sqref="H17:H19">
    <cfRule type="iconSet" priority="92">
      <iconSet iconSet="3Symbols2">
        <cfvo type="percent" val="0"/>
        <cfvo type="percent" val="33"/>
        <cfvo type="percent" val="67"/>
      </iconSet>
    </cfRule>
  </conditionalFormatting>
  <conditionalFormatting sqref="H20">
    <cfRule type="iconSet" priority="19">
      <iconSet iconSet="3Symbols2">
        <cfvo type="percent" val="0"/>
        <cfvo type="percent" val="33"/>
        <cfvo type="percent" val="67"/>
      </iconSet>
    </cfRule>
    <cfRule type="iconSet" priority="20">
      <iconSet iconSet="3Symbols2">
        <cfvo type="percent" val="0"/>
        <cfvo type="percent" val="33"/>
        <cfvo type="percent" val="67"/>
      </iconSet>
    </cfRule>
  </conditionalFormatting>
  <conditionalFormatting sqref="I4:J4">
    <cfRule type="iconSet" priority="37">
      <iconSet iconSet="3Symbols2">
        <cfvo type="percent" val="0"/>
        <cfvo type="percent" val="33"/>
        <cfvo type="percent" val="67"/>
      </iconSet>
    </cfRule>
    <cfRule type="iconSet" priority="38">
      <iconSet iconSet="3Symbols2">
        <cfvo type="percent" val="0"/>
        <cfvo type="percent" val="33"/>
        <cfvo type="percent" val="67"/>
      </iconSet>
    </cfRule>
  </conditionalFormatting>
  <conditionalFormatting sqref="I5:J5">
    <cfRule type="iconSet" priority="87">
      <iconSet iconSet="3Symbols2">
        <cfvo type="percent" val="0"/>
        <cfvo type="percent" val="33"/>
        <cfvo type="percent" val="67"/>
      </iconSet>
    </cfRule>
  </conditionalFormatting>
  <conditionalFormatting sqref="I6:J6">
    <cfRule type="iconSet" priority="35">
      <iconSet iconSet="3Symbols2">
        <cfvo type="percent" val="0"/>
        <cfvo type="percent" val="33"/>
        <cfvo type="percent" val="67"/>
      </iconSet>
    </cfRule>
    <cfRule type="iconSet" priority="36">
      <iconSet iconSet="3Symbols2">
        <cfvo type="percent" val="0"/>
        <cfvo type="percent" val="33"/>
        <cfvo type="percent" val="67"/>
      </iconSet>
    </cfRule>
  </conditionalFormatting>
  <conditionalFormatting sqref="I7:J7">
    <cfRule type="iconSet" priority="33">
      <iconSet iconSet="3Symbols2">
        <cfvo type="percent" val="0"/>
        <cfvo type="percent" val="33"/>
        <cfvo type="percent" val="67"/>
      </iconSet>
    </cfRule>
    <cfRule type="iconSet" priority="34">
      <iconSet iconSet="3Symbols2">
        <cfvo type="percent" val="0"/>
        <cfvo type="percent" val="33"/>
        <cfvo type="percent" val="67"/>
      </iconSet>
    </cfRule>
  </conditionalFormatting>
  <conditionalFormatting sqref="I8:J8">
    <cfRule type="iconSet" priority="31">
      <iconSet iconSet="3Symbols2">
        <cfvo type="percent" val="0"/>
        <cfvo type="percent" val="33"/>
        <cfvo type="percent" val="67"/>
      </iconSet>
    </cfRule>
    <cfRule type="iconSet" priority="32">
      <iconSet iconSet="3Symbols2">
        <cfvo type="percent" val="0"/>
        <cfvo type="percent" val="33"/>
        <cfvo type="percent" val="67"/>
      </iconSet>
    </cfRule>
  </conditionalFormatting>
  <conditionalFormatting sqref="I10:J13">
    <cfRule type="iconSet" priority="29">
      <iconSet iconSet="3Symbols2">
        <cfvo type="percent" val="0"/>
        <cfvo type="percent" val="33"/>
        <cfvo type="percent" val="67"/>
      </iconSet>
    </cfRule>
    <cfRule type="iconSet" priority="30">
      <iconSet iconSet="3Symbols2">
        <cfvo type="percent" val="0"/>
        <cfvo type="percent" val="33"/>
        <cfvo type="percent" val="67"/>
      </iconSet>
    </cfRule>
  </conditionalFormatting>
  <conditionalFormatting sqref="I14:J15">
    <cfRule type="iconSet" priority="27">
      <iconSet iconSet="3Symbols2">
        <cfvo type="percent" val="0"/>
        <cfvo type="percent" val="33"/>
        <cfvo type="percent" val="67"/>
      </iconSet>
    </cfRule>
    <cfRule type="iconSet" priority="28">
      <iconSet iconSet="3Symbols2">
        <cfvo type="percent" val="0"/>
        <cfvo type="percent" val="33"/>
        <cfvo type="percent" val="67"/>
      </iconSet>
    </cfRule>
  </conditionalFormatting>
  <conditionalFormatting sqref="I16:J16">
    <cfRule type="iconSet" priority="25">
      <iconSet iconSet="3Symbols2">
        <cfvo type="percent" val="0"/>
        <cfvo type="percent" val="33"/>
        <cfvo type="percent" val="67"/>
      </iconSet>
    </cfRule>
    <cfRule type="iconSet" priority="26">
      <iconSet iconSet="3Symbols2">
        <cfvo type="percent" val="0"/>
        <cfvo type="percent" val="33"/>
        <cfvo type="percent" val="67"/>
      </iconSet>
    </cfRule>
  </conditionalFormatting>
  <conditionalFormatting sqref="I17:J17">
    <cfRule type="iconSet" priority="23">
      <iconSet iconSet="3Symbols2">
        <cfvo type="percent" val="0"/>
        <cfvo type="percent" val="33"/>
        <cfvo type="percent" val="67"/>
      </iconSet>
    </cfRule>
    <cfRule type="iconSet" priority="24">
      <iconSet iconSet="3Symbols2">
        <cfvo type="percent" val="0"/>
        <cfvo type="percent" val="33"/>
        <cfvo type="percent" val="67"/>
      </iconSet>
    </cfRule>
  </conditionalFormatting>
  <conditionalFormatting sqref="I18:J18">
    <cfRule type="iconSet" priority="21">
      <iconSet iconSet="3Symbols2">
        <cfvo type="percent" val="0"/>
        <cfvo type="percent" val="33"/>
        <cfvo type="percent" val="67"/>
      </iconSet>
    </cfRule>
    <cfRule type="iconSet" priority="22">
      <iconSet iconSet="3Symbols2">
        <cfvo type="percent" val="0"/>
        <cfvo type="percent" val="33"/>
        <cfvo type="percent" val="67"/>
      </iconSet>
    </cfRule>
  </conditionalFormatting>
  <conditionalFormatting sqref="I19:J19">
    <cfRule type="iconSet" priority="16">
      <iconSet iconSet="3Symbols2">
        <cfvo type="percent" val="0"/>
        <cfvo type="percent" val="33"/>
        <cfvo type="percent" val="67"/>
      </iconSet>
    </cfRule>
    <cfRule type="iconSet" priority="17">
      <iconSet iconSet="3Symbols2">
        <cfvo type="percent" val="0"/>
        <cfvo type="percent" val="33"/>
        <cfvo type="percent" val="67"/>
      </iconSet>
    </cfRule>
  </conditionalFormatting>
  <conditionalFormatting sqref="I20:J20">
    <cfRule type="iconSet" priority="18">
      <iconSet iconSet="3Symbols2">
        <cfvo type="percent" val="0"/>
        <cfvo type="percent" val="33"/>
        <cfvo type="percent" val="67"/>
      </iconSet>
    </cfRule>
  </conditionalFormatting>
  <conditionalFormatting sqref="K4:XFD4 A4:C4 E4:H4">
    <cfRule type="iconSet" priority="49">
      <iconSet iconSet="3Symbols2">
        <cfvo type="percent" val="0"/>
        <cfvo type="percent" val="33"/>
        <cfvo type="percent" val="67"/>
      </iconSet>
    </cfRule>
  </conditionalFormatting>
  <conditionalFormatting sqref="K6:XFD6 A6:C6 E6:H6">
    <cfRule type="iconSet" priority="65">
      <iconSet iconSet="3Symbols2">
        <cfvo type="percent" val="0"/>
        <cfvo type="percent" val="33"/>
        <cfvo type="percent" val="67"/>
      </iconSet>
    </cfRule>
  </conditionalFormatting>
  <conditionalFormatting sqref="K8:XFD8 A8:C8 E8:H8">
    <cfRule type="iconSet" priority="63">
      <iconSet iconSet="3Symbols2">
        <cfvo type="percent" val="0"/>
        <cfvo type="percent" val="33"/>
        <cfvo type="percent" val="67"/>
      </iconSet>
    </cfRule>
  </conditionalFormatting>
  <conditionalFormatting sqref="K10:XFD10 A10:C10 E10:H10">
    <cfRule type="iconSet" priority="41">
      <iconSet iconSet="3Symbols2">
        <cfvo type="percent" val="0"/>
        <cfvo type="percent" val="33"/>
        <cfvo type="percent" val="67"/>
      </iconSet>
    </cfRule>
  </conditionalFormatting>
  <conditionalFormatting sqref="K14:XFD14 A14:C14 E14:H14">
    <cfRule type="iconSet" priority="56">
      <iconSet iconSet="3Symbols2">
        <cfvo type="percent" val="0"/>
        <cfvo type="percent" val="33"/>
        <cfvo type="percent" val="67"/>
      </iconSet>
    </cfRule>
  </conditionalFormatting>
  <conditionalFormatting sqref="K16:XFD16 A16:C16 E16:G16">
    <cfRule type="iconSet" priority="55">
      <iconSet iconSet="3Symbols2">
        <cfvo type="percent" val="0"/>
        <cfvo type="percent" val="33"/>
        <cfvo type="percent" val="67"/>
      </iconSet>
    </cfRule>
  </conditionalFormatting>
  <conditionalFormatting sqref="K18:XFD18 A18:H18">
    <cfRule type="iconSet" priority="52">
      <iconSet iconSet="3Symbols2">
        <cfvo type="percent" val="0"/>
        <cfvo type="percent" val="33"/>
        <cfvo type="percent" val="67"/>
      </iconSet>
    </cfRule>
  </conditionalFormatting>
  <conditionalFormatting sqref="K19:XFD19 A19:H19">
    <cfRule type="iconSet" priority="50">
      <iconSet iconSet="3Symbols2">
        <cfvo type="percent" val="0"/>
        <cfvo type="percent" val="33"/>
        <cfvo type="percent" val="67"/>
      </iconSet>
    </cfRule>
  </conditionalFormatting>
  <conditionalFormatting sqref="K20:XFD20 A20:G20">
    <cfRule type="iconSet" priority="51">
      <iconSet iconSet="3Symbols2">
        <cfvo type="percent" val="0"/>
        <cfvo type="percent" val="33"/>
        <cfvo type="percent" val="67"/>
      </iconSet>
    </cfRule>
  </conditionalFormatting>
  <conditionalFormatting sqref="P9:Q9">
    <cfRule type="iconSet" priority="62">
      <iconSet iconSet="3Symbols2">
        <cfvo type="percent" val="0"/>
        <cfvo type="percent" val="33"/>
        <cfvo type="percent" val="67"/>
      </iconSet>
    </cfRule>
  </conditionalFormatting>
  <conditionalFormatting sqref="P10:Q21">
    <cfRule type="iconSet" priority="96">
      <iconSet iconSet="3Symbols2">
        <cfvo type="percent" val="0"/>
        <cfvo type="percent" val="33"/>
        <cfvo type="percent" val="67"/>
      </iconSet>
    </cfRule>
  </conditionalFormatting>
  <conditionalFormatting sqref="P15:Q21 A15:C15 K15:O15 R15:XFD15 E15:H15">
    <cfRule type="iconSet" priority="98">
      <iconSet iconSet="3Symbols2">
        <cfvo type="percent" val="0"/>
        <cfvo type="percent" val="33"/>
        <cfvo type="percent" val="67"/>
      </iconSet>
    </cfRule>
  </conditionalFormatting>
  <conditionalFormatting sqref="R11 F10:F16 E11 G11:H11 K11:O11">
    <cfRule type="iconSet" priority="59">
      <iconSet iconSet="3Symbols2">
        <cfvo type="percent" val="0"/>
        <cfvo type="percent" val="33"/>
        <cfvo type="percent" val="67"/>
      </iconSet>
    </cfRule>
  </conditionalFormatting>
  <conditionalFormatting sqref="A21:C21">
    <cfRule type="iconSet" priority="1">
      <iconSet iconSet="3Symbols2">
        <cfvo type="percent" val="0"/>
        <cfvo type="percent" val="33"/>
        <cfvo type="percent" val="67"/>
      </iconSet>
    </cfRule>
  </conditionalFormatting>
  <pageMargins left="0.7" right="0.7"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14"/>
  <sheetViews>
    <sheetView showGridLines="0" view="pageBreakPreview" zoomScaleNormal="100" zoomScaleSheetLayoutView="100" workbookViewId="0">
      <selection sqref="A1:C1"/>
    </sheetView>
  </sheetViews>
  <sheetFormatPr baseColWidth="10" defaultColWidth="14.42578125" defaultRowHeight="15" x14ac:dyDescent="0.25"/>
  <cols>
    <col min="1" max="1" width="10" customWidth="1"/>
    <col min="2" max="2" width="72.85546875" customWidth="1"/>
    <col min="3" max="3" width="15.85546875" customWidth="1"/>
    <col min="4" max="4" width="11.140625" customWidth="1"/>
    <col min="5" max="5" width="14" customWidth="1"/>
    <col min="6" max="6" width="13.7109375" bestFit="1" customWidth="1"/>
    <col min="7" max="26" width="9.140625" customWidth="1"/>
  </cols>
  <sheetData>
    <row r="1" spans="1:7" x14ac:dyDescent="0.25">
      <c r="A1" s="521" t="s">
        <v>1958</v>
      </c>
      <c r="B1" s="519"/>
      <c r="C1" s="519"/>
      <c r="D1" s="126" t="s">
        <v>92</v>
      </c>
      <c r="E1" s="114">
        <v>2024</v>
      </c>
    </row>
    <row r="2" spans="1:7" x14ac:dyDescent="0.25">
      <c r="A2" s="521" t="s">
        <v>93</v>
      </c>
      <c r="B2" s="519"/>
      <c r="C2" s="519"/>
      <c r="D2" s="126" t="s">
        <v>94</v>
      </c>
      <c r="E2" s="114" t="s">
        <v>636</v>
      </c>
    </row>
    <row r="3" spans="1:7" x14ac:dyDescent="0.25">
      <c r="A3" s="521" t="s">
        <v>1959</v>
      </c>
      <c r="B3" s="519"/>
      <c r="C3" s="519"/>
      <c r="D3" s="126" t="s">
        <v>95</v>
      </c>
      <c r="E3" s="114" t="s">
        <v>638</v>
      </c>
    </row>
    <row r="4" spans="1:7" x14ac:dyDescent="0.25">
      <c r="A4" s="521" t="s">
        <v>96</v>
      </c>
      <c r="B4" s="519"/>
      <c r="C4" s="519"/>
      <c r="D4" s="127"/>
      <c r="E4" s="127"/>
    </row>
    <row r="5" spans="1:7" x14ac:dyDescent="0.25">
      <c r="A5" s="128" t="s">
        <v>97</v>
      </c>
      <c r="B5" s="115"/>
      <c r="C5" s="115"/>
      <c r="D5" s="129"/>
      <c r="E5" s="115"/>
    </row>
    <row r="6" spans="1:7" x14ac:dyDescent="0.25">
      <c r="A6" s="25"/>
      <c r="B6" s="25"/>
      <c r="C6" s="25"/>
      <c r="D6" s="26"/>
      <c r="E6" s="25"/>
    </row>
    <row r="7" spans="1:7" x14ac:dyDescent="0.25">
      <c r="A7" s="115" t="s">
        <v>98</v>
      </c>
      <c r="B7" s="115"/>
      <c r="C7" s="115"/>
      <c r="D7" s="129"/>
      <c r="E7" s="115"/>
    </row>
    <row r="8" spans="1:7" x14ac:dyDescent="0.25">
      <c r="A8" s="28" t="s">
        <v>99</v>
      </c>
      <c r="B8" s="28" t="s">
        <v>100</v>
      </c>
      <c r="C8" s="27" t="s">
        <v>101</v>
      </c>
      <c r="D8" s="29" t="s">
        <v>102</v>
      </c>
      <c r="E8" s="27" t="s">
        <v>103</v>
      </c>
    </row>
    <row r="9" spans="1:7" x14ac:dyDescent="0.25">
      <c r="A9" s="30">
        <v>4000</v>
      </c>
      <c r="B9" s="31" t="s">
        <v>104</v>
      </c>
      <c r="C9" s="32">
        <v>204562024.27000001</v>
      </c>
      <c r="D9" s="33"/>
      <c r="E9" s="25"/>
      <c r="F9" s="65"/>
      <c r="G9" s="65"/>
    </row>
    <row r="10" spans="1:7" x14ac:dyDescent="0.25">
      <c r="A10" s="30">
        <v>4100</v>
      </c>
      <c r="B10" s="31" t="s">
        <v>34</v>
      </c>
      <c r="C10" s="32">
        <v>81200388.540000007</v>
      </c>
      <c r="D10" s="33"/>
      <c r="E10" s="25"/>
      <c r="F10" s="65"/>
    </row>
    <row r="11" spans="1:7" x14ac:dyDescent="0.25">
      <c r="A11" s="30">
        <v>4110</v>
      </c>
      <c r="B11" s="31" t="s">
        <v>105</v>
      </c>
      <c r="C11" s="32">
        <v>0</v>
      </c>
      <c r="D11" s="33" t="str">
        <f t="shared" ref="D11:D20" si="0">IFERROR(C11/$C$12,"")</f>
        <v/>
      </c>
      <c r="E11" s="25"/>
    </row>
    <row r="12" spans="1:7" x14ac:dyDescent="0.25">
      <c r="A12" s="35">
        <v>4111</v>
      </c>
      <c r="B12" s="5" t="s">
        <v>107</v>
      </c>
      <c r="C12" s="36">
        <v>0</v>
      </c>
      <c r="D12" s="33" t="str">
        <f t="shared" si="0"/>
        <v/>
      </c>
      <c r="E12" s="25"/>
    </row>
    <row r="13" spans="1:7" x14ac:dyDescent="0.25">
      <c r="A13" s="35">
        <v>4112</v>
      </c>
      <c r="B13" s="5" t="s">
        <v>108</v>
      </c>
      <c r="C13" s="36">
        <v>0</v>
      </c>
      <c r="D13" s="33" t="str">
        <f t="shared" si="0"/>
        <v/>
      </c>
      <c r="E13" s="25"/>
    </row>
    <row r="14" spans="1:7" x14ac:dyDescent="0.25">
      <c r="A14" s="35">
        <v>4113</v>
      </c>
      <c r="B14" s="5" t="s">
        <v>109</v>
      </c>
      <c r="C14" s="36">
        <v>0</v>
      </c>
      <c r="D14" s="33" t="str">
        <f t="shared" si="0"/>
        <v/>
      </c>
      <c r="E14" s="25"/>
    </row>
    <row r="15" spans="1:7" x14ac:dyDescent="0.25">
      <c r="A15" s="35">
        <v>4114</v>
      </c>
      <c r="B15" s="5" t="s">
        <v>110</v>
      </c>
      <c r="C15" s="36">
        <v>0</v>
      </c>
      <c r="D15" s="33" t="str">
        <f t="shared" si="0"/>
        <v/>
      </c>
      <c r="E15" s="25"/>
    </row>
    <row r="16" spans="1:7" x14ac:dyDescent="0.25">
      <c r="A16" s="35">
        <v>4115</v>
      </c>
      <c r="B16" s="5" t="s">
        <v>111</v>
      </c>
      <c r="C16" s="36">
        <v>0</v>
      </c>
      <c r="D16" s="33" t="str">
        <f t="shared" si="0"/>
        <v/>
      </c>
      <c r="E16" s="25"/>
    </row>
    <row r="17" spans="1:5" x14ac:dyDescent="0.25">
      <c r="A17" s="35">
        <v>4116</v>
      </c>
      <c r="B17" s="5" t="s">
        <v>112</v>
      </c>
      <c r="C17" s="36">
        <v>0</v>
      </c>
      <c r="D17" s="33" t="str">
        <f t="shared" si="0"/>
        <v/>
      </c>
      <c r="E17" s="25"/>
    </row>
    <row r="18" spans="1:5" x14ac:dyDescent="0.25">
      <c r="A18" s="35">
        <v>4117</v>
      </c>
      <c r="B18" s="5" t="s">
        <v>113</v>
      </c>
      <c r="C18" s="36">
        <v>0</v>
      </c>
      <c r="D18" s="33" t="str">
        <f t="shared" si="0"/>
        <v/>
      </c>
      <c r="E18" s="25"/>
    </row>
    <row r="19" spans="1:5" ht="23.25" x14ac:dyDescent="0.25">
      <c r="A19" s="35">
        <v>4118</v>
      </c>
      <c r="B19" s="37" t="s">
        <v>114</v>
      </c>
      <c r="C19" s="36">
        <v>0</v>
      </c>
      <c r="D19" s="33" t="str">
        <f t="shared" si="0"/>
        <v/>
      </c>
      <c r="E19" s="25"/>
    </row>
    <row r="20" spans="1:5" x14ac:dyDescent="0.25">
      <c r="A20" s="35">
        <v>4119</v>
      </c>
      <c r="B20" s="5" t="s">
        <v>115</v>
      </c>
      <c r="C20" s="36">
        <v>0</v>
      </c>
      <c r="D20" s="33" t="str">
        <f t="shared" si="0"/>
        <v/>
      </c>
      <c r="E20" s="25"/>
    </row>
    <row r="21" spans="1:5" x14ac:dyDescent="0.25">
      <c r="A21" s="30">
        <v>4120</v>
      </c>
      <c r="B21" s="31" t="s">
        <v>116</v>
      </c>
      <c r="C21" s="32">
        <v>0</v>
      </c>
      <c r="D21" s="33" t="str">
        <f t="shared" ref="D21:D26" si="1">IFERROR(C21/$C$21,"")</f>
        <v/>
      </c>
      <c r="E21" s="25"/>
    </row>
    <row r="22" spans="1:5" x14ac:dyDescent="0.25">
      <c r="A22" s="35">
        <v>4121</v>
      </c>
      <c r="B22" s="5" t="s">
        <v>117</v>
      </c>
      <c r="C22" s="36">
        <v>0</v>
      </c>
      <c r="D22" s="33" t="str">
        <f t="shared" si="1"/>
        <v/>
      </c>
      <c r="E22" s="25"/>
    </row>
    <row r="23" spans="1:5" x14ac:dyDescent="0.25">
      <c r="A23" s="35">
        <v>4122</v>
      </c>
      <c r="B23" s="5" t="s">
        <v>118</v>
      </c>
      <c r="C23" s="36">
        <v>0</v>
      </c>
      <c r="D23" s="33" t="str">
        <f t="shared" si="1"/>
        <v/>
      </c>
      <c r="E23" s="25"/>
    </row>
    <row r="24" spans="1:5" x14ac:dyDescent="0.25">
      <c r="A24" s="35">
        <v>4123</v>
      </c>
      <c r="B24" s="5" t="s">
        <v>119</v>
      </c>
      <c r="C24" s="36">
        <v>0</v>
      </c>
      <c r="D24" s="33" t="str">
        <f t="shared" si="1"/>
        <v/>
      </c>
      <c r="E24" s="25"/>
    </row>
    <row r="25" spans="1:5" x14ac:dyDescent="0.25">
      <c r="A25" s="35">
        <v>4124</v>
      </c>
      <c r="B25" s="5" t="s">
        <v>120</v>
      </c>
      <c r="C25" s="36">
        <v>0</v>
      </c>
      <c r="D25" s="33" t="str">
        <f t="shared" si="1"/>
        <v/>
      </c>
      <c r="E25" s="25"/>
    </row>
    <row r="26" spans="1:5" x14ac:dyDescent="0.25">
      <c r="A26" s="35">
        <v>4129</v>
      </c>
      <c r="B26" s="5" t="s">
        <v>121</v>
      </c>
      <c r="C26" s="36">
        <v>0</v>
      </c>
      <c r="D26" s="33" t="str">
        <f t="shared" si="1"/>
        <v/>
      </c>
      <c r="E26" s="25"/>
    </row>
    <row r="27" spans="1:5" x14ac:dyDescent="0.25">
      <c r="A27" s="30">
        <v>4130</v>
      </c>
      <c r="B27" s="31" t="s">
        <v>122</v>
      </c>
      <c r="C27" s="32">
        <v>0</v>
      </c>
      <c r="D27" s="33" t="str">
        <f t="shared" ref="D27:D29" si="2">IFERROR(C27/$C$27,"")</f>
        <v/>
      </c>
      <c r="E27" s="25"/>
    </row>
    <row r="28" spans="1:5" x14ac:dyDescent="0.25">
      <c r="A28" s="35">
        <v>4131</v>
      </c>
      <c r="B28" s="5" t="s">
        <v>123</v>
      </c>
      <c r="C28" s="36">
        <v>0</v>
      </c>
      <c r="D28" s="33" t="str">
        <f t="shared" si="2"/>
        <v/>
      </c>
      <c r="E28" s="25"/>
    </row>
    <row r="29" spans="1:5" ht="23.25" x14ac:dyDescent="0.25">
      <c r="A29" s="35">
        <v>4132</v>
      </c>
      <c r="B29" s="37" t="s">
        <v>124</v>
      </c>
      <c r="C29" s="36">
        <v>0</v>
      </c>
      <c r="D29" s="33" t="str">
        <f t="shared" si="2"/>
        <v/>
      </c>
      <c r="E29" s="25"/>
    </row>
    <row r="30" spans="1:5" x14ac:dyDescent="0.25">
      <c r="A30" s="30">
        <v>4140</v>
      </c>
      <c r="B30" s="31" t="s">
        <v>125</v>
      </c>
      <c r="C30" s="32">
        <v>0</v>
      </c>
      <c r="D30" s="33" t="str">
        <f t="shared" ref="D30:D35" si="3">IFERROR(C30/$C$30,"")</f>
        <v/>
      </c>
      <c r="E30" s="25"/>
    </row>
    <row r="31" spans="1:5" x14ac:dyDescent="0.25">
      <c r="A31" s="35">
        <v>4141</v>
      </c>
      <c r="B31" s="5" t="s">
        <v>126</v>
      </c>
      <c r="C31" s="36">
        <v>0</v>
      </c>
      <c r="D31" s="33" t="str">
        <f t="shared" si="3"/>
        <v/>
      </c>
      <c r="E31" s="25"/>
    </row>
    <row r="32" spans="1:5" x14ac:dyDescent="0.25">
      <c r="A32" s="35">
        <v>4143</v>
      </c>
      <c r="B32" s="5" t="s">
        <v>127</v>
      </c>
      <c r="C32" s="36">
        <v>0</v>
      </c>
      <c r="D32" s="33" t="str">
        <f t="shared" si="3"/>
        <v/>
      </c>
      <c r="E32" s="25"/>
    </row>
    <row r="33" spans="1:5" x14ac:dyDescent="0.25">
      <c r="A33" s="35">
        <v>4144</v>
      </c>
      <c r="B33" s="5" t="s">
        <v>128</v>
      </c>
      <c r="C33" s="36">
        <v>0</v>
      </c>
      <c r="D33" s="33" t="str">
        <f t="shared" si="3"/>
        <v/>
      </c>
      <c r="E33" s="25"/>
    </row>
    <row r="34" spans="1:5" ht="23.25" x14ac:dyDescent="0.25">
      <c r="A34" s="35">
        <v>4145</v>
      </c>
      <c r="B34" s="37" t="s">
        <v>129</v>
      </c>
      <c r="C34" s="36">
        <v>0</v>
      </c>
      <c r="D34" s="33" t="str">
        <f t="shared" si="3"/>
        <v/>
      </c>
      <c r="E34" s="25"/>
    </row>
    <row r="35" spans="1:5" x14ac:dyDescent="0.25">
      <c r="A35" s="35">
        <v>4149</v>
      </c>
      <c r="B35" s="5" t="s">
        <v>130</v>
      </c>
      <c r="C35" s="36">
        <v>0</v>
      </c>
      <c r="D35" s="33" t="str">
        <f t="shared" si="3"/>
        <v/>
      </c>
      <c r="E35" s="25"/>
    </row>
    <row r="36" spans="1:5" x14ac:dyDescent="0.25">
      <c r="A36" s="30">
        <v>4150</v>
      </c>
      <c r="B36" s="31" t="s">
        <v>131</v>
      </c>
      <c r="C36" s="32">
        <v>0</v>
      </c>
      <c r="D36" s="33" t="str">
        <f t="shared" ref="D36:D38" si="4">IFERROR(C36/$C$36,"")</f>
        <v/>
      </c>
      <c r="E36" s="25"/>
    </row>
    <row r="37" spans="1:5" x14ac:dyDescent="0.25">
      <c r="A37" s="35">
        <v>4151</v>
      </c>
      <c r="B37" s="5" t="s">
        <v>131</v>
      </c>
      <c r="C37" s="36">
        <v>0</v>
      </c>
      <c r="D37" s="33" t="str">
        <f t="shared" si="4"/>
        <v/>
      </c>
      <c r="E37" s="25"/>
    </row>
    <row r="38" spans="1:5" ht="23.25" x14ac:dyDescent="0.25">
      <c r="A38" s="35">
        <v>4154</v>
      </c>
      <c r="B38" s="37" t="s">
        <v>133</v>
      </c>
      <c r="C38" s="36">
        <v>0</v>
      </c>
      <c r="D38" s="33" t="str">
        <f t="shared" si="4"/>
        <v/>
      </c>
      <c r="E38" s="25"/>
    </row>
    <row r="39" spans="1:5" x14ac:dyDescent="0.25">
      <c r="A39" s="30">
        <v>4160</v>
      </c>
      <c r="B39" s="31" t="s">
        <v>134</v>
      </c>
      <c r="C39" s="32">
        <v>0</v>
      </c>
      <c r="D39" s="33" t="str">
        <f t="shared" ref="D39:D47" si="5">IFERROR(C39/$C$39,"")</f>
        <v/>
      </c>
      <c r="E39" s="25"/>
    </row>
    <row r="40" spans="1:5" x14ac:dyDescent="0.25">
      <c r="A40" s="35">
        <v>4161</v>
      </c>
      <c r="B40" s="5" t="s">
        <v>135</v>
      </c>
      <c r="C40" s="36">
        <v>0</v>
      </c>
      <c r="D40" s="33" t="str">
        <f t="shared" si="5"/>
        <v/>
      </c>
      <c r="E40" s="25"/>
    </row>
    <row r="41" spans="1:5" x14ac:dyDescent="0.25">
      <c r="A41" s="35">
        <v>4162</v>
      </c>
      <c r="B41" s="5" t="s">
        <v>136</v>
      </c>
      <c r="C41" s="36">
        <v>0</v>
      </c>
      <c r="D41" s="33" t="str">
        <f t="shared" si="5"/>
        <v/>
      </c>
      <c r="E41" s="25"/>
    </row>
    <row r="42" spans="1:5" x14ac:dyDescent="0.25">
      <c r="A42" s="35">
        <v>4163</v>
      </c>
      <c r="B42" s="5" t="s">
        <v>137</v>
      </c>
      <c r="C42" s="36">
        <v>0</v>
      </c>
      <c r="D42" s="33" t="str">
        <f t="shared" si="5"/>
        <v/>
      </c>
      <c r="E42" s="25"/>
    </row>
    <row r="43" spans="1:5" x14ac:dyDescent="0.25">
      <c r="A43" s="35">
        <v>4164</v>
      </c>
      <c r="B43" s="5" t="s">
        <v>138</v>
      </c>
      <c r="C43" s="36">
        <v>0</v>
      </c>
      <c r="D43" s="33" t="str">
        <f t="shared" si="5"/>
        <v/>
      </c>
      <c r="E43" s="25"/>
    </row>
    <row r="44" spans="1:5" x14ac:dyDescent="0.25">
      <c r="A44" s="35">
        <v>4165</v>
      </c>
      <c r="B44" s="5" t="s">
        <v>139</v>
      </c>
      <c r="C44" s="36">
        <v>0</v>
      </c>
      <c r="D44" s="33" t="str">
        <f t="shared" si="5"/>
        <v/>
      </c>
      <c r="E44" s="25"/>
    </row>
    <row r="45" spans="1:5" ht="23.25" x14ac:dyDescent="0.25">
      <c r="A45" s="35">
        <v>4166</v>
      </c>
      <c r="B45" s="37" t="s">
        <v>140</v>
      </c>
      <c r="C45" s="36">
        <v>0</v>
      </c>
      <c r="D45" s="33" t="str">
        <f t="shared" si="5"/>
        <v/>
      </c>
      <c r="E45" s="25"/>
    </row>
    <row r="46" spans="1:5" x14ac:dyDescent="0.25">
      <c r="A46" s="35">
        <v>4168</v>
      </c>
      <c r="B46" s="5" t="s">
        <v>141</v>
      </c>
      <c r="C46" s="36">
        <v>0</v>
      </c>
      <c r="D46" s="33" t="str">
        <f t="shared" si="5"/>
        <v/>
      </c>
      <c r="E46" s="25"/>
    </row>
    <row r="47" spans="1:5" x14ac:dyDescent="0.25">
      <c r="A47" s="35">
        <v>4169</v>
      </c>
      <c r="B47" s="5" t="s">
        <v>142</v>
      </c>
      <c r="C47" s="36">
        <v>0</v>
      </c>
      <c r="D47" s="33" t="str">
        <f t="shared" si="5"/>
        <v/>
      </c>
      <c r="E47" s="25"/>
    </row>
    <row r="48" spans="1:5" x14ac:dyDescent="0.25">
      <c r="A48" s="30">
        <v>4170</v>
      </c>
      <c r="B48" s="31" t="s">
        <v>143</v>
      </c>
      <c r="C48" s="32">
        <v>81200388.540000007</v>
      </c>
      <c r="D48" s="33">
        <f t="shared" ref="D48:D56" si="6">IFERROR(C48/$C$48,"")</f>
        <v>1</v>
      </c>
      <c r="E48" s="25"/>
    </row>
    <row r="49" spans="1:6" x14ac:dyDescent="0.25">
      <c r="A49" s="35">
        <v>4171</v>
      </c>
      <c r="B49" s="5" t="s">
        <v>144</v>
      </c>
      <c r="C49" s="36">
        <v>0</v>
      </c>
      <c r="D49" s="33">
        <f t="shared" si="6"/>
        <v>0</v>
      </c>
      <c r="E49" s="25"/>
    </row>
    <row r="50" spans="1:6" x14ac:dyDescent="0.25">
      <c r="A50" s="35">
        <v>4172</v>
      </c>
      <c r="B50" s="5" t="s">
        <v>145</v>
      </c>
      <c r="C50" s="36">
        <v>0</v>
      </c>
      <c r="D50" s="33">
        <f t="shared" si="6"/>
        <v>0</v>
      </c>
      <c r="E50" s="25"/>
    </row>
    <row r="51" spans="1:6" ht="23.25" x14ac:dyDescent="0.25">
      <c r="A51" s="35">
        <v>4173</v>
      </c>
      <c r="B51" s="37" t="s">
        <v>146</v>
      </c>
      <c r="C51" s="36">
        <v>81200388.540000007</v>
      </c>
      <c r="D51" s="33">
        <f t="shared" si="6"/>
        <v>1</v>
      </c>
      <c r="E51" s="25"/>
    </row>
    <row r="52" spans="1:6" ht="23.25" x14ac:dyDescent="0.25">
      <c r="A52" s="35">
        <v>4174</v>
      </c>
      <c r="B52" s="37" t="s">
        <v>148</v>
      </c>
      <c r="C52" s="36">
        <v>0</v>
      </c>
      <c r="D52" s="33">
        <f t="shared" si="6"/>
        <v>0</v>
      </c>
      <c r="E52" s="25"/>
    </row>
    <row r="53" spans="1:6" ht="23.25" x14ac:dyDescent="0.25">
      <c r="A53" s="35">
        <v>4175</v>
      </c>
      <c r="B53" s="37" t="s">
        <v>149</v>
      </c>
      <c r="C53" s="36">
        <v>0</v>
      </c>
      <c r="D53" s="33">
        <f t="shared" si="6"/>
        <v>0</v>
      </c>
      <c r="E53" s="25"/>
    </row>
    <row r="54" spans="1:6" ht="23.25" x14ac:dyDescent="0.25">
      <c r="A54" s="35">
        <v>4176</v>
      </c>
      <c r="B54" s="37" t="s">
        <v>150</v>
      </c>
      <c r="C54" s="36">
        <v>0</v>
      </c>
      <c r="D54" s="33">
        <f t="shared" si="6"/>
        <v>0</v>
      </c>
      <c r="E54" s="25"/>
    </row>
    <row r="55" spans="1:6" ht="23.25" x14ac:dyDescent="0.25">
      <c r="A55" s="35">
        <v>4177</v>
      </c>
      <c r="B55" s="37" t="s">
        <v>151</v>
      </c>
      <c r="C55" s="36">
        <v>0</v>
      </c>
      <c r="D55" s="33">
        <f t="shared" si="6"/>
        <v>0</v>
      </c>
      <c r="E55" s="25"/>
    </row>
    <row r="56" spans="1:6" ht="23.25" x14ac:dyDescent="0.25">
      <c r="A56" s="35">
        <v>4178</v>
      </c>
      <c r="B56" s="37" t="s">
        <v>152</v>
      </c>
      <c r="C56" s="36">
        <v>0</v>
      </c>
      <c r="D56" s="33">
        <f t="shared" si="6"/>
        <v>0</v>
      </c>
      <c r="E56" s="25"/>
    </row>
    <row r="57" spans="1:6" ht="34.5" x14ac:dyDescent="0.25">
      <c r="A57" s="30">
        <v>4200</v>
      </c>
      <c r="B57" s="44" t="s">
        <v>153</v>
      </c>
      <c r="C57" s="32">
        <v>119877850.95</v>
      </c>
      <c r="D57" s="33"/>
      <c r="E57" s="25"/>
      <c r="F57" s="65"/>
    </row>
    <row r="58" spans="1:6" ht="23.25" x14ac:dyDescent="0.25">
      <c r="A58" s="30">
        <v>4210</v>
      </c>
      <c r="B58" s="44" t="s">
        <v>154</v>
      </c>
      <c r="C58" s="32">
        <v>0</v>
      </c>
      <c r="D58" s="33" t="str">
        <f t="shared" ref="D58:D63" si="7">IFERROR(C58/$C$58,"")</f>
        <v/>
      </c>
      <c r="E58" s="25"/>
    </row>
    <row r="59" spans="1:6" x14ac:dyDescent="0.25">
      <c r="A59" s="35">
        <v>4211</v>
      </c>
      <c r="B59" s="5" t="s">
        <v>155</v>
      </c>
      <c r="C59" s="36">
        <v>0</v>
      </c>
      <c r="D59" s="33" t="str">
        <f t="shared" si="7"/>
        <v/>
      </c>
      <c r="E59" s="25"/>
    </row>
    <row r="60" spans="1:6" x14ac:dyDescent="0.25">
      <c r="A60" s="35">
        <v>4212</v>
      </c>
      <c r="B60" s="5" t="s">
        <v>156</v>
      </c>
      <c r="C60" s="36">
        <v>0</v>
      </c>
      <c r="D60" s="33" t="str">
        <f t="shared" si="7"/>
        <v/>
      </c>
      <c r="E60" s="25"/>
    </row>
    <row r="61" spans="1:6" x14ac:dyDescent="0.25">
      <c r="A61" s="35">
        <v>4213</v>
      </c>
      <c r="B61" s="5" t="s">
        <v>157</v>
      </c>
      <c r="C61" s="36">
        <v>0</v>
      </c>
      <c r="D61" s="33" t="str">
        <f t="shared" si="7"/>
        <v/>
      </c>
      <c r="E61" s="25"/>
    </row>
    <row r="62" spans="1:6" x14ac:dyDescent="0.25">
      <c r="A62" s="35">
        <v>4214</v>
      </c>
      <c r="B62" s="5" t="s">
        <v>159</v>
      </c>
      <c r="C62" s="36">
        <v>0</v>
      </c>
      <c r="D62" s="33" t="str">
        <f t="shared" si="7"/>
        <v/>
      </c>
      <c r="E62" s="25"/>
    </row>
    <row r="63" spans="1:6" x14ac:dyDescent="0.25">
      <c r="A63" s="35">
        <v>4215</v>
      </c>
      <c r="B63" s="5" t="s">
        <v>160</v>
      </c>
      <c r="C63" s="36">
        <v>0</v>
      </c>
      <c r="D63" s="33" t="str">
        <f t="shared" si="7"/>
        <v/>
      </c>
      <c r="E63" s="25"/>
    </row>
    <row r="64" spans="1:6" x14ac:dyDescent="0.25">
      <c r="A64" s="30">
        <v>4220</v>
      </c>
      <c r="B64" s="31" t="s">
        <v>161</v>
      </c>
      <c r="C64" s="32">
        <v>119877850.95</v>
      </c>
      <c r="D64" s="33">
        <f t="shared" ref="D64:D68" si="8">IFERROR(C64/$C$64,"")</f>
        <v>1</v>
      </c>
      <c r="E64" s="25"/>
    </row>
    <row r="65" spans="1:6" x14ac:dyDescent="0.25">
      <c r="A65" s="35">
        <v>4221</v>
      </c>
      <c r="B65" s="5" t="s">
        <v>162</v>
      </c>
      <c r="C65" s="36">
        <v>119877850.95</v>
      </c>
      <c r="D65" s="33">
        <f t="shared" si="8"/>
        <v>1</v>
      </c>
      <c r="E65" s="25"/>
    </row>
    <row r="66" spans="1:6" x14ac:dyDescent="0.25">
      <c r="A66" s="35">
        <v>4223</v>
      </c>
      <c r="B66" s="5" t="s">
        <v>164</v>
      </c>
      <c r="C66" s="36">
        <v>0</v>
      </c>
      <c r="D66" s="33">
        <f t="shared" si="8"/>
        <v>0</v>
      </c>
      <c r="E66" s="25"/>
    </row>
    <row r="67" spans="1:6" x14ac:dyDescent="0.25">
      <c r="A67" s="35">
        <v>4225</v>
      </c>
      <c r="B67" s="5" t="s">
        <v>165</v>
      </c>
      <c r="C67" s="36">
        <v>0</v>
      </c>
      <c r="D67" s="33">
        <f t="shared" si="8"/>
        <v>0</v>
      </c>
      <c r="E67" s="25"/>
    </row>
    <row r="68" spans="1:6" x14ac:dyDescent="0.25">
      <c r="A68" s="35">
        <v>4227</v>
      </c>
      <c r="B68" s="5" t="s">
        <v>166</v>
      </c>
      <c r="C68" s="36">
        <v>0</v>
      </c>
      <c r="D68" s="33">
        <f t="shared" si="8"/>
        <v>0</v>
      </c>
      <c r="E68" s="25"/>
    </row>
    <row r="69" spans="1:6" x14ac:dyDescent="0.25">
      <c r="A69" s="45">
        <v>4300</v>
      </c>
      <c r="B69" s="31" t="s">
        <v>37</v>
      </c>
      <c r="C69" s="32">
        <v>3483784.78</v>
      </c>
      <c r="D69" s="33"/>
      <c r="E69" s="5"/>
      <c r="F69" s="65"/>
    </row>
    <row r="70" spans="1:6" x14ac:dyDescent="0.25">
      <c r="A70" s="45">
        <v>4310</v>
      </c>
      <c r="B70" s="31" t="s">
        <v>167</v>
      </c>
      <c r="C70" s="32">
        <v>3483784.78</v>
      </c>
      <c r="D70" s="33">
        <f t="shared" ref="D70:D72" si="9">IFERROR(C70/$C$70,"")</f>
        <v>1</v>
      </c>
      <c r="E70" s="5"/>
    </row>
    <row r="71" spans="1:6" x14ac:dyDescent="0.25">
      <c r="A71" s="46">
        <v>4311</v>
      </c>
      <c r="B71" s="5" t="s">
        <v>168</v>
      </c>
      <c r="C71" s="36">
        <v>3483784.78</v>
      </c>
      <c r="D71" s="33">
        <f t="shared" si="9"/>
        <v>1</v>
      </c>
      <c r="E71" s="5"/>
    </row>
    <row r="72" spans="1:6" x14ac:dyDescent="0.25">
      <c r="A72" s="46">
        <v>4319</v>
      </c>
      <c r="B72" s="5" t="s">
        <v>169</v>
      </c>
      <c r="C72" s="36">
        <v>0</v>
      </c>
      <c r="D72" s="33">
        <f t="shared" si="9"/>
        <v>0</v>
      </c>
      <c r="E72" s="5"/>
    </row>
    <row r="73" spans="1:6" x14ac:dyDescent="0.25">
      <c r="A73" s="45">
        <v>4320</v>
      </c>
      <c r="B73" s="31" t="s">
        <v>170</v>
      </c>
      <c r="C73" s="32">
        <v>0</v>
      </c>
      <c r="D73" s="33" t="str">
        <f t="shared" ref="D73:D78" si="10">IFERROR(C73/$C$73,"")</f>
        <v/>
      </c>
      <c r="E73" s="5"/>
    </row>
    <row r="74" spans="1:6" x14ac:dyDescent="0.25">
      <c r="A74" s="46">
        <v>4321</v>
      </c>
      <c r="B74" s="5" t="s">
        <v>171</v>
      </c>
      <c r="C74" s="36">
        <v>0</v>
      </c>
      <c r="D74" s="33" t="str">
        <f t="shared" si="10"/>
        <v/>
      </c>
      <c r="E74" s="5"/>
    </row>
    <row r="75" spans="1:6" x14ac:dyDescent="0.25">
      <c r="A75" s="46">
        <v>4322</v>
      </c>
      <c r="B75" s="5" t="s">
        <v>172</v>
      </c>
      <c r="C75" s="36">
        <v>0</v>
      </c>
      <c r="D75" s="33" t="str">
        <f t="shared" si="10"/>
        <v/>
      </c>
      <c r="E75" s="5"/>
    </row>
    <row r="76" spans="1:6" x14ac:dyDescent="0.25">
      <c r="A76" s="46">
        <v>4323</v>
      </c>
      <c r="B76" s="5" t="s">
        <v>173</v>
      </c>
      <c r="C76" s="36">
        <v>0</v>
      </c>
      <c r="D76" s="33" t="str">
        <f t="shared" si="10"/>
        <v/>
      </c>
      <c r="E76" s="5"/>
    </row>
    <row r="77" spans="1:6" x14ac:dyDescent="0.25">
      <c r="A77" s="46">
        <v>4324</v>
      </c>
      <c r="B77" s="5" t="s">
        <v>174</v>
      </c>
      <c r="C77" s="36">
        <v>0</v>
      </c>
      <c r="D77" s="33" t="str">
        <f t="shared" si="10"/>
        <v/>
      </c>
      <c r="E77" s="5"/>
    </row>
    <row r="78" spans="1:6" x14ac:dyDescent="0.25">
      <c r="A78" s="46">
        <v>4325</v>
      </c>
      <c r="B78" s="5" t="s">
        <v>175</v>
      </c>
      <c r="C78" s="36">
        <v>0</v>
      </c>
      <c r="D78" s="33" t="str">
        <f t="shared" si="10"/>
        <v/>
      </c>
      <c r="E78" s="5"/>
    </row>
    <row r="79" spans="1:6" x14ac:dyDescent="0.25">
      <c r="A79" s="45">
        <v>4330</v>
      </c>
      <c r="B79" s="31" t="s">
        <v>177</v>
      </c>
      <c r="C79" s="32">
        <v>0</v>
      </c>
      <c r="D79" s="33" t="str">
        <f t="shared" ref="D79:D80" si="11">IFERROR(C79/$C$79,"")</f>
        <v/>
      </c>
      <c r="E79" s="5"/>
    </row>
    <row r="80" spans="1:6" x14ac:dyDescent="0.25">
      <c r="A80" s="46">
        <v>4331</v>
      </c>
      <c r="B80" s="5" t="s">
        <v>177</v>
      </c>
      <c r="C80" s="36">
        <v>0</v>
      </c>
      <c r="D80" s="33" t="str">
        <f t="shared" si="11"/>
        <v/>
      </c>
      <c r="E80" s="5"/>
    </row>
    <row r="81" spans="1:7" x14ac:dyDescent="0.25">
      <c r="A81" s="45">
        <v>4340</v>
      </c>
      <c r="B81" s="31" t="s">
        <v>178</v>
      </c>
      <c r="C81" s="32">
        <v>0</v>
      </c>
      <c r="D81" s="33" t="str">
        <f t="shared" ref="D81:D82" si="12">IFERROR(C81/$C$81,"")</f>
        <v/>
      </c>
      <c r="E81" s="5"/>
    </row>
    <row r="82" spans="1:7" x14ac:dyDescent="0.25">
      <c r="A82" s="46">
        <v>4341</v>
      </c>
      <c r="B82" s="5" t="s">
        <v>178</v>
      </c>
      <c r="C82" s="36">
        <v>0</v>
      </c>
      <c r="D82" s="33" t="str">
        <f t="shared" si="12"/>
        <v/>
      </c>
      <c r="E82" s="5"/>
    </row>
    <row r="83" spans="1:7" x14ac:dyDescent="0.25">
      <c r="A83" s="45">
        <v>4390</v>
      </c>
      <c r="B83" s="31" t="s">
        <v>179</v>
      </c>
      <c r="C83" s="32">
        <v>0</v>
      </c>
      <c r="D83" s="33" t="str">
        <f t="shared" ref="D83:D90" si="13">IFERROR(C83/$C$83,"")</f>
        <v/>
      </c>
      <c r="E83" s="5"/>
    </row>
    <row r="84" spans="1:7" x14ac:dyDescent="0.25">
      <c r="A84" s="46">
        <v>4392</v>
      </c>
      <c r="B84" s="5" t="s">
        <v>180</v>
      </c>
      <c r="C84" s="36">
        <v>0</v>
      </c>
      <c r="D84" s="33" t="str">
        <f t="shared" si="13"/>
        <v/>
      </c>
      <c r="E84" s="5"/>
    </row>
    <row r="85" spans="1:7" x14ac:dyDescent="0.25">
      <c r="A85" s="46">
        <v>4393</v>
      </c>
      <c r="B85" s="5" t="s">
        <v>181</v>
      </c>
      <c r="C85" s="36">
        <v>0</v>
      </c>
      <c r="D85" s="33" t="str">
        <f t="shared" si="13"/>
        <v/>
      </c>
      <c r="E85" s="5"/>
    </row>
    <row r="86" spans="1:7" x14ac:dyDescent="0.25">
      <c r="A86" s="46">
        <v>4394</v>
      </c>
      <c r="B86" s="5" t="s">
        <v>182</v>
      </c>
      <c r="C86" s="36">
        <v>0</v>
      </c>
      <c r="D86" s="33" t="str">
        <f t="shared" si="13"/>
        <v/>
      </c>
      <c r="E86" s="5"/>
    </row>
    <row r="87" spans="1:7" x14ac:dyDescent="0.25">
      <c r="A87" s="46">
        <v>4395</v>
      </c>
      <c r="B87" s="5" t="s">
        <v>183</v>
      </c>
      <c r="C87" s="36">
        <v>0</v>
      </c>
      <c r="D87" s="33" t="str">
        <f t="shared" si="13"/>
        <v/>
      </c>
      <c r="E87" s="5"/>
    </row>
    <row r="88" spans="1:7" x14ac:dyDescent="0.25">
      <c r="A88" s="46">
        <v>4396</v>
      </c>
      <c r="B88" s="5" t="s">
        <v>184</v>
      </c>
      <c r="C88" s="36">
        <v>0</v>
      </c>
      <c r="D88" s="33" t="str">
        <f t="shared" si="13"/>
        <v/>
      </c>
      <c r="E88" s="5"/>
    </row>
    <row r="89" spans="1:7" x14ac:dyDescent="0.25">
      <c r="A89" s="46">
        <v>4397</v>
      </c>
      <c r="B89" s="5" t="s">
        <v>185</v>
      </c>
      <c r="C89" s="36">
        <v>0</v>
      </c>
      <c r="D89" s="33" t="str">
        <f t="shared" si="13"/>
        <v/>
      </c>
      <c r="E89" s="5"/>
    </row>
    <row r="90" spans="1:7" x14ac:dyDescent="0.25">
      <c r="A90" s="46">
        <v>4399</v>
      </c>
      <c r="B90" s="5" t="s">
        <v>179</v>
      </c>
      <c r="C90" s="36">
        <v>0</v>
      </c>
      <c r="D90" s="33" t="str">
        <f t="shared" si="13"/>
        <v/>
      </c>
      <c r="E90" s="5"/>
    </row>
    <row r="91" spans="1:7" x14ac:dyDescent="0.25">
      <c r="A91" s="25"/>
      <c r="B91" s="25"/>
      <c r="C91" s="25"/>
      <c r="D91" s="26"/>
      <c r="E91" s="25"/>
    </row>
    <row r="92" spans="1:7" x14ac:dyDescent="0.25">
      <c r="A92" s="115" t="s">
        <v>186</v>
      </c>
      <c r="B92" s="115"/>
      <c r="C92" s="115"/>
      <c r="D92" s="129"/>
      <c r="E92" s="115"/>
    </row>
    <row r="93" spans="1:7" x14ac:dyDescent="0.25">
      <c r="A93" s="28" t="s">
        <v>99</v>
      </c>
      <c r="B93" s="28" t="s">
        <v>100</v>
      </c>
      <c r="C93" s="27" t="s">
        <v>101</v>
      </c>
      <c r="D93" s="29" t="s">
        <v>102</v>
      </c>
      <c r="E93" s="27" t="s">
        <v>103</v>
      </c>
    </row>
    <row r="94" spans="1:7" x14ac:dyDescent="0.25">
      <c r="A94" s="45">
        <v>5000</v>
      </c>
      <c r="B94" s="31" t="s">
        <v>38</v>
      </c>
      <c r="C94" s="32">
        <v>202534353.22</v>
      </c>
      <c r="D94" s="33"/>
      <c r="E94" s="5"/>
      <c r="F94" s="65"/>
      <c r="G94" s="65"/>
    </row>
    <row r="95" spans="1:7" x14ac:dyDescent="0.25">
      <c r="A95" s="45">
        <v>5100</v>
      </c>
      <c r="B95" s="31" t="s">
        <v>187</v>
      </c>
      <c r="C95" s="32">
        <v>167771473.16</v>
      </c>
      <c r="D95" s="33"/>
      <c r="E95" s="5"/>
      <c r="F95" s="65"/>
      <c r="G95" s="65"/>
    </row>
    <row r="96" spans="1:7" x14ac:dyDescent="0.25">
      <c r="A96" s="45">
        <v>5110</v>
      </c>
      <c r="B96" s="31" t="s">
        <v>188</v>
      </c>
      <c r="C96" s="130">
        <v>65228299.490000002</v>
      </c>
      <c r="D96" s="33">
        <f t="shared" ref="D96:D102" si="14">IFERROR(C96/$C$96,"")</f>
        <v>1</v>
      </c>
      <c r="E96" s="5"/>
      <c r="F96" s="65"/>
      <c r="G96" s="65"/>
    </row>
    <row r="97" spans="1:7" x14ac:dyDescent="0.25">
      <c r="A97" s="46">
        <v>5111</v>
      </c>
      <c r="B97" s="5" t="s">
        <v>189</v>
      </c>
      <c r="C97" s="36">
        <v>22735826.140000001</v>
      </c>
      <c r="D97" s="33">
        <f t="shared" si="14"/>
        <v>0.34855770145419129</v>
      </c>
      <c r="E97" s="5"/>
    </row>
    <row r="98" spans="1:7" x14ac:dyDescent="0.25">
      <c r="A98" s="46">
        <v>5112</v>
      </c>
      <c r="B98" s="5" t="s">
        <v>191</v>
      </c>
      <c r="C98" s="36">
        <v>12664794.210000001</v>
      </c>
      <c r="D98" s="33">
        <f t="shared" si="14"/>
        <v>0.19416103606903951</v>
      </c>
      <c r="E98" s="5"/>
    </row>
    <row r="99" spans="1:7" x14ac:dyDescent="0.25">
      <c r="A99" s="46">
        <v>5113</v>
      </c>
      <c r="B99" s="5" t="s">
        <v>192</v>
      </c>
      <c r="C99" s="36">
        <v>5492426.54</v>
      </c>
      <c r="D99" s="33">
        <f t="shared" si="14"/>
        <v>8.4203123229389581E-2</v>
      </c>
      <c r="E99" s="5"/>
    </row>
    <row r="100" spans="1:7" x14ac:dyDescent="0.25">
      <c r="A100" s="46">
        <v>5114</v>
      </c>
      <c r="B100" s="5" t="s">
        <v>193</v>
      </c>
      <c r="C100" s="36">
        <v>7886846.0099999998</v>
      </c>
      <c r="D100" s="33">
        <f t="shared" si="14"/>
        <v>0.12091141531612538</v>
      </c>
      <c r="E100" s="5"/>
    </row>
    <row r="101" spans="1:7" x14ac:dyDescent="0.25">
      <c r="A101" s="46">
        <v>5115</v>
      </c>
      <c r="B101" s="5" t="s">
        <v>195</v>
      </c>
      <c r="C101" s="36">
        <v>16448406.59</v>
      </c>
      <c r="D101" s="33">
        <f t="shared" si="14"/>
        <v>0.25216672393125422</v>
      </c>
      <c r="E101" s="5"/>
    </row>
    <row r="102" spans="1:7" x14ac:dyDescent="0.25">
      <c r="A102" s="46">
        <v>5116</v>
      </c>
      <c r="B102" s="5" t="s">
        <v>196</v>
      </c>
      <c r="C102" s="36">
        <v>0</v>
      </c>
      <c r="D102" s="33">
        <f t="shared" si="14"/>
        <v>0</v>
      </c>
      <c r="E102" s="5"/>
    </row>
    <row r="103" spans="1:7" x14ac:dyDescent="0.25">
      <c r="A103" s="45">
        <v>5120</v>
      </c>
      <c r="B103" s="31" t="s">
        <v>197</v>
      </c>
      <c r="C103" s="32">
        <v>18131766.829999998</v>
      </c>
      <c r="D103" s="33">
        <f t="shared" ref="D103:D112" si="15">IFERROR(C103/$C$103,"")</f>
        <v>1</v>
      </c>
      <c r="E103" s="5"/>
      <c r="F103" s="65"/>
      <c r="G103" s="65"/>
    </row>
    <row r="104" spans="1:7" x14ac:dyDescent="0.25">
      <c r="A104" s="46">
        <v>5121</v>
      </c>
      <c r="B104" s="5" t="s">
        <v>198</v>
      </c>
      <c r="C104" s="36">
        <v>1213178.76</v>
      </c>
      <c r="D104" s="33">
        <f t="shared" si="15"/>
        <v>6.6909020581090287E-2</v>
      </c>
      <c r="E104" s="5"/>
    </row>
    <row r="105" spans="1:7" x14ac:dyDescent="0.25">
      <c r="A105" s="46">
        <v>5122</v>
      </c>
      <c r="B105" s="5" t="s">
        <v>199</v>
      </c>
      <c r="C105" s="36">
        <v>289076.01</v>
      </c>
      <c r="D105" s="33">
        <f t="shared" si="15"/>
        <v>1.5943069018608157E-2</v>
      </c>
      <c r="E105" s="5"/>
    </row>
    <row r="106" spans="1:7" x14ac:dyDescent="0.25">
      <c r="A106" s="46">
        <v>5123</v>
      </c>
      <c r="B106" s="5" t="s">
        <v>201</v>
      </c>
      <c r="C106" s="36">
        <v>0</v>
      </c>
      <c r="D106" s="33">
        <f t="shared" si="15"/>
        <v>0</v>
      </c>
      <c r="E106" s="5"/>
    </row>
    <row r="107" spans="1:7" x14ac:dyDescent="0.25">
      <c r="A107" s="46">
        <v>5124</v>
      </c>
      <c r="B107" s="5" t="s">
        <v>202</v>
      </c>
      <c r="C107" s="36">
        <v>1533700.41</v>
      </c>
      <c r="D107" s="33">
        <f t="shared" si="15"/>
        <v>8.4586373979970278E-2</v>
      </c>
      <c r="E107" s="5"/>
    </row>
    <row r="108" spans="1:7" x14ac:dyDescent="0.25">
      <c r="A108" s="46">
        <v>5125</v>
      </c>
      <c r="B108" s="5" t="s">
        <v>203</v>
      </c>
      <c r="C108" s="36">
        <v>3220451.93</v>
      </c>
      <c r="D108" s="33">
        <f t="shared" si="15"/>
        <v>0.17761379573178643</v>
      </c>
      <c r="E108" s="5"/>
    </row>
    <row r="109" spans="1:7" x14ac:dyDescent="0.25">
      <c r="A109" s="46">
        <v>5126</v>
      </c>
      <c r="B109" s="5" t="s">
        <v>204</v>
      </c>
      <c r="C109" s="36">
        <v>713317.51</v>
      </c>
      <c r="D109" s="33">
        <f t="shared" si="15"/>
        <v>3.9340761255531771E-2</v>
      </c>
      <c r="E109" s="5"/>
    </row>
    <row r="110" spans="1:7" x14ac:dyDescent="0.25">
      <c r="A110" s="46">
        <v>5127</v>
      </c>
      <c r="B110" s="5" t="s">
        <v>206</v>
      </c>
      <c r="C110" s="36">
        <v>10437218.289999999</v>
      </c>
      <c r="D110" s="33">
        <f t="shared" si="15"/>
        <v>0.57563161868655022</v>
      </c>
      <c r="E110" s="5"/>
    </row>
    <row r="111" spans="1:7" x14ac:dyDescent="0.25">
      <c r="A111" s="46">
        <v>5128</v>
      </c>
      <c r="B111" s="5" t="s">
        <v>207</v>
      </c>
      <c r="C111" s="36">
        <v>0</v>
      </c>
      <c r="D111" s="33">
        <f t="shared" si="15"/>
        <v>0</v>
      </c>
      <c r="E111" s="5"/>
    </row>
    <row r="112" spans="1:7" x14ac:dyDescent="0.25">
      <c r="A112" s="46">
        <v>5129</v>
      </c>
      <c r="B112" s="5" t="s">
        <v>208</v>
      </c>
      <c r="C112" s="36">
        <v>724823.92</v>
      </c>
      <c r="D112" s="33">
        <f t="shared" si="15"/>
        <v>3.9975360746462907E-2</v>
      </c>
      <c r="E112" s="5"/>
    </row>
    <row r="113" spans="1:7" x14ac:dyDescent="0.25">
      <c r="A113" s="45">
        <v>5130</v>
      </c>
      <c r="B113" s="31" t="s">
        <v>209</v>
      </c>
      <c r="C113" s="32">
        <v>84411406.840000004</v>
      </c>
      <c r="D113" s="33">
        <f t="shared" ref="D113:D122" si="16">IFERROR(C113/$C$113,"")</f>
        <v>1</v>
      </c>
      <c r="E113" s="5"/>
      <c r="F113" s="65"/>
      <c r="G113" s="65"/>
    </row>
    <row r="114" spans="1:7" x14ac:dyDescent="0.25">
      <c r="A114" s="46">
        <v>5131</v>
      </c>
      <c r="B114" s="5" t="s">
        <v>210</v>
      </c>
      <c r="C114" s="36">
        <v>8809514.8300000001</v>
      </c>
      <c r="D114" s="33">
        <f t="shared" si="16"/>
        <v>0.10436403277460173</v>
      </c>
      <c r="E114" s="5"/>
    </row>
    <row r="115" spans="1:7" x14ac:dyDescent="0.25">
      <c r="A115" s="46">
        <v>5132</v>
      </c>
      <c r="B115" s="5" t="s">
        <v>211</v>
      </c>
      <c r="C115" s="36">
        <v>18194165.579999998</v>
      </c>
      <c r="D115" s="33">
        <f t="shared" si="16"/>
        <v>0.21554155132714048</v>
      </c>
      <c r="E115" s="5"/>
    </row>
    <row r="116" spans="1:7" x14ac:dyDescent="0.25">
      <c r="A116" s="46">
        <v>5133</v>
      </c>
      <c r="B116" s="5" t="s">
        <v>212</v>
      </c>
      <c r="C116" s="36">
        <v>15441014.949999999</v>
      </c>
      <c r="D116" s="33">
        <f t="shared" si="16"/>
        <v>0.18292569130222067</v>
      </c>
      <c r="E116" s="5"/>
    </row>
    <row r="117" spans="1:7" x14ac:dyDescent="0.25">
      <c r="A117" s="46">
        <v>5134</v>
      </c>
      <c r="B117" s="5" t="s">
        <v>214</v>
      </c>
      <c r="C117" s="36">
        <v>708961.07</v>
      </c>
      <c r="D117" s="33">
        <f t="shared" si="16"/>
        <v>8.3988775515117329E-3</v>
      </c>
      <c r="E117" s="5"/>
    </row>
    <row r="118" spans="1:7" x14ac:dyDescent="0.25">
      <c r="A118" s="46">
        <v>5135</v>
      </c>
      <c r="B118" s="5" t="s">
        <v>215</v>
      </c>
      <c r="C118" s="36">
        <v>2453404.08</v>
      </c>
      <c r="D118" s="33">
        <f t="shared" si="16"/>
        <v>2.9064840545192837E-2</v>
      </c>
      <c r="E118" s="5"/>
    </row>
    <row r="119" spans="1:7" x14ac:dyDescent="0.25">
      <c r="A119" s="46">
        <v>5136</v>
      </c>
      <c r="B119" s="5" t="s">
        <v>217</v>
      </c>
      <c r="C119" s="36">
        <v>5291652.72</v>
      </c>
      <c r="D119" s="33">
        <f t="shared" si="16"/>
        <v>6.2688834579314776E-2</v>
      </c>
      <c r="E119" s="5"/>
    </row>
    <row r="120" spans="1:7" x14ac:dyDescent="0.25">
      <c r="A120" s="46">
        <v>5137</v>
      </c>
      <c r="B120" s="5" t="s">
        <v>218</v>
      </c>
      <c r="C120" s="36">
        <v>16725102.699999999</v>
      </c>
      <c r="D120" s="33">
        <f t="shared" si="16"/>
        <v>0.19813794516779076</v>
      </c>
      <c r="E120" s="5"/>
    </row>
    <row r="121" spans="1:7" x14ac:dyDescent="0.25">
      <c r="A121" s="46">
        <v>5138</v>
      </c>
      <c r="B121" s="5" t="s">
        <v>219</v>
      </c>
      <c r="C121" s="36">
        <v>10919053.25</v>
      </c>
      <c r="D121" s="33">
        <f t="shared" si="16"/>
        <v>0.12935518620957034</v>
      </c>
      <c r="E121" s="5"/>
    </row>
    <row r="122" spans="1:7" x14ac:dyDescent="0.25">
      <c r="A122" s="46">
        <v>5139</v>
      </c>
      <c r="B122" s="5" t="s">
        <v>220</v>
      </c>
      <c r="C122" s="36">
        <v>5868537.6600000001</v>
      </c>
      <c r="D122" s="33">
        <f t="shared" si="16"/>
        <v>6.9523040542656594E-2</v>
      </c>
      <c r="E122" s="5"/>
    </row>
    <row r="123" spans="1:7" x14ac:dyDescent="0.25">
      <c r="A123" s="45">
        <v>5200</v>
      </c>
      <c r="B123" s="31" t="s">
        <v>221</v>
      </c>
      <c r="C123" s="32">
        <v>31421514.210000001</v>
      </c>
      <c r="D123" s="33"/>
      <c r="E123" s="5"/>
      <c r="F123" s="65"/>
    </row>
    <row r="124" spans="1:7" x14ac:dyDescent="0.25">
      <c r="A124" s="45">
        <v>5210</v>
      </c>
      <c r="B124" s="31" t="s">
        <v>222</v>
      </c>
      <c r="C124" s="32">
        <v>0</v>
      </c>
      <c r="D124" s="33" t="str">
        <f t="shared" ref="D124:D126" si="17">IFERROR(C124/$C$124,"")</f>
        <v/>
      </c>
      <c r="E124" s="5"/>
    </row>
    <row r="125" spans="1:7" x14ac:dyDescent="0.25">
      <c r="A125" s="46">
        <v>5211</v>
      </c>
      <c r="B125" s="5" t="s">
        <v>223</v>
      </c>
      <c r="C125" s="36">
        <v>0</v>
      </c>
      <c r="D125" s="33" t="str">
        <f t="shared" si="17"/>
        <v/>
      </c>
      <c r="E125" s="5"/>
    </row>
    <row r="126" spans="1:7" x14ac:dyDescent="0.25">
      <c r="A126" s="46">
        <v>5212</v>
      </c>
      <c r="B126" s="5" t="s">
        <v>224</v>
      </c>
      <c r="C126" s="36">
        <v>0</v>
      </c>
      <c r="D126" s="33" t="str">
        <f t="shared" si="17"/>
        <v/>
      </c>
      <c r="E126" s="5"/>
    </row>
    <row r="127" spans="1:7" x14ac:dyDescent="0.25">
      <c r="A127" s="45">
        <v>5220</v>
      </c>
      <c r="B127" s="31" t="s">
        <v>225</v>
      </c>
      <c r="C127" s="32">
        <v>0</v>
      </c>
      <c r="D127" s="33" t="str">
        <f t="shared" ref="D127:D129" si="18">IFERROR(C127/$C$127,"")</f>
        <v/>
      </c>
      <c r="E127" s="5"/>
    </row>
    <row r="128" spans="1:7" x14ac:dyDescent="0.25">
      <c r="A128" s="46">
        <v>5221</v>
      </c>
      <c r="B128" s="5" t="s">
        <v>226</v>
      </c>
      <c r="C128" s="36">
        <v>0</v>
      </c>
      <c r="D128" s="33" t="str">
        <f t="shared" si="18"/>
        <v/>
      </c>
      <c r="E128" s="5"/>
    </row>
    <row r="129" spans="1:7" x14ac:dyDescent="0.25">
      <c r="A129" s="46">
        <v>5222</v>
      </c>
      <c r="B129" s="5" t="s">
        <v>227</v>
      </c>
      <c r="C129" s="36">
        <v>0</v>
      </c>
      <c r="D129" s="33" t="str">
        <f t="shared" si="18"/>
        <v/>
      </c>
      <c r="E129" s="5"/>
    </row>
    <row r="130" spans="1:7" x14ac:dyDescent="0.25">
      <c r="A130" s="45">
        <v>5230</v>
      </c>
      <c r="B130" s="31" t="s">
        <v>164</v>
      </c>
      <c r="C130" s="32">
        <v>0</v>
      </c>
      <c r="D130" s="33" t="str">
        <f t="shared" ref="D130:D132" si="19">IFERROR(C130/$C$130,"")</f>
        <v/>
      </c>
      <c r="E130" s="5"/>
    </row>
    <row r="131" spans="1:7" x14ac:dyDescent="0.25">
      <c r="A131" s="46">
        <v>5231</v>
      </c>
      <c r="B131" s="5" t="s">
        <v>229</v>
      </c>
      <c r="C131" s="36">
        <v>0</v>
      </c>
      <c r="D131" s="33" t="str">
        <f t="shared" si="19"/>
        <v/>
      </c>
      <c r="E131" s="5"/>
    </row>
    <row r="132" spans="1:7" x14ac:dyDescent="0.25">
      <c r="A132" s="46">
        <v>5232</v>
      </c>
      <c r="B132" s="5" t="s">
        <v>230</v>
      </c>
      <c r="C132" s="36">
        <v>0</v>
      </c>
      <c r="D132" s="33" t="str">
        <f t="shared" si="19"/>
        <v/>
      </c>
      <c r="E132" s="5"/>
    </row>
    <row r="133" spans="1:7" x14ac:dyDescent="0.25">
      <c r="A133" s="45">
        <v>5240</v>
      </c>
      <c r="B133" s="31" t="s">
        <v>231</v>
      </c>
      <c r="C133" s="32">
        <v>31421514.210000001</v>
      </c>
      <c r="D133" s="33">
        <f t="shared" ref="D133:D137" si="20">IFERROR(C133/$C$133,"")</f>
        <v>1</v>
      </c>
      <c r="E133" s="5"/>
      <c r="F133" s="65"/>
      <c r="G133" s="65"/>
    </row>
    <row r="134" spans="1:7" x14ac:dyDescent="0.25">
      <c r="A134" s="46">
        <v>5241</v>
      </c>
      <c r="B134" s="5" t="s">
        <v>232</v>
      </c>
      <c r="C134" s="36">
        <v>20418515.210000001</v>
      </c>
      <c r="D134" s="33">
        <f t="shared" si="20"/>
        <v>0.6498259464370989</v>
      </c>
      <c r="E134" s="5"/>
    </row>
    <row r="135" spans="1:7" x14ac:dyDescent="0.25">
      <c r="A135" s="46">
        <v>5242</v>
      </c>
      <c r="B135" s="5" t="s">
        <v>234</v>
      </c>
      <c r="C135" s="36">
        <v>11002999</v>
      </c>
      <c r="D135" s="33">
        <f t="shared" si="20"/>
        <v>0.35017405356290116</v>
      </c>
      <c r="E135" s="5"/>
    </row>
    <row r="136" spans="1:7" x14ac:dyDescent="0.25">
      <c r="A136" s="46">
        <v>5243</v>
      </c>
      <c r="B136" s="5" t="s">
        <v>235</v>
      </c>
      <c r="C136" s="36">
        <v>0</v>
      </c>
      <c r="D136" s="33">
        <f t="shared" si="20"/>
        <v>0</v>
      </c>
      <c r="E136" s="5"/>
    </row>
    <row r="137" spans="1:7" x14ac:dyDescent="0.25">
      <c r="A137" s="46">
        <v>5244</v>
      </c>
      <c r="B137" s="5" t="s">
        <v>237</v>
      </c>
      <c r="C137" s="36">
        <v>0</v>
      </c>
      <c r="D137" s="33">
        <f t="shared" si="20"/>
        <v>0</v>
      </c>
      <c r="E137" s="5"/>
    </row>
    <row r="138" spans="1:7" x14ac:dyDescent="0.25">
      <c r="A138" s="45">
        <v>5250</v>
      </c>
      <c r="B138" s="31" t="s">
        <v>165</v>
      </c>
      <c r="C138" s="32">
        <v>0</v>
      </c>
      <c r="D138" s="33" t="str">
        <f t="shared" ref="D138:D141" si="21">IFERROR(C138/$C$138,"")</f>
        <v/>
      </c>
      <c r="E138" s="5"/>
      <c r="F138" s="65"/>
    </row>
    <row r="139" spans="1:7" x14ac:dyDescent="0.25">
      <c r="A139" s="46">
        <v>5251</v>
      </c>
      <c r="B139" s="5" t="s">
        <v>238</v>
      </c>
      <c r="C139" s="36">
        <v>0</v>
      </c>
      <c r="D139" s="33" t="str">
        <f t="shared" si="21"/>
        <v/>
      </c>
      <c r="E139" s="5"/>
    </row>
    <row r="140" spans="1:7" x14ac:dyDescent="0.25">
      <c r="A140" s="46">
        <v>5252</v>
      </c>
      <c r="B140" s="5" t="s">
        <v>239</v>
      </c>
      <c r="C140" s="36">
        <v>0</v>
      </c>
      <c r="D140" s="33" t="str">
        <f t="shared" si="21"/>
        <v/>
      </c>
      <c r="E140" s="5"/>
    </row>
    <row r="141" spans="1:7" x14ac:dyDescent="0.25">
      <c r="A141" s="46">
        <v>5259</v>
      </c>
      <c r="B141" s="5" t="s">
        <v>240</v>
      </c>
      <c r="C141" s="36">
        <v>0</v>
      </c>
      <c r="D141" s="33" t="str">
        <f t="shared" si="21"/>
        <v/>
      </c>
      <c r="E141" s="5"/>
    </row>
    <row r="142" spans="1:7" x14ac:dyDescent="0.25">
      <c r="A142" s="45">
        <v>5260</v>
      </c>
      <c r="B142" s="31" t="s">
        <v>241</v>
      </c>
      <c r="C142" s="32">
        <v>0</v>
      </c>
      <c r="D142" s="33" t="str">
        <f t="shared" ref="D142:D144" si="22">IFERROR(C142/$C$142,"")</f>
        <v/>
      </c>
      <c r="E142" s="5"/>
    </row>
    <row r="143" spans="1:7" x14ac:dyDescent="0.25">
      <c r="A143" s="46">
        <v>5261</v>
      </c>
      <c r="B143" s="5" t="s">
        <v>242</v>
      </c>
      <c r="C143" s="36">
        <v>0</v>
      </c>
      <c r="D143" s="33" t="str">
        <f t="shared" si="22"/>
        <v/>
      </c>
      <c r="E143" s="5"/>
    </row>
    <row r="144" spans="1:7" x14ac:dyDescent="0.25">
      <c r="A144" s="46">
        <v>5262</v>
      </c>
      <c r="B144" s="5" t="s">
        <v>243</v>
      </c>
      <c r="C144" s="36">
        <v>0</v>
      </c>
      <c r="D144" s="33" t="str">
        <f t="shared" si="22"/>
        <v/>
      </c>
      <c r="E144" s="5"/>
    </row>
    <row r="145" spans="1:5" x14ac:dyDescent="0.25">
      <c r="A145" s="45">
        <v>5270</v>
      </c>
      <c r="B145" s="31" t="s">
        <v>244</v>
      </c>
      <c r="C145" s="32">
        <v>0</v>
      </c>
      <c r="D145" s="33" t="str">
        <f t="shared" ref="D145:D146" si="23">IFERROR(C145/$C$145,"")</f>
        <v/>
      </c>
      <c r="E145" s="5"/>
    </row>
    <row r="146" spans="1:5" x14ac:dyDescent="0.25">
      <c r="A146" s="46">
        <v>5271</v>
      </c>
      <c r="B146" s="5" t="s">
        <v>245</v>
      </c>
      <c r="C146" s="36">
        <v>0</v>
      </c>
      <c r="D146" s="33" t="str">
        <f t="shared" si="23"/>
        <v/>
      </c>
      <c r="E146" s="5"/>
    </row>
    <row r="147" spans="1:5" x14ac:dyDescent="0.25">
      <c r="A147" s="45">
        <v>5280</v>
      </c>
      <c r="B147" s="31" t="s">
        <v>246</v>
      </c>
      <c r="C147" s="32">
        <v>0</v>
      </c>
      <c r="D147" s="33" t="str">
        <f t="shared" ref="D147:D152" si="24">IFERROR(C147/$C$147,"")</f>
        <v/>
      </c>
      <c r="E147" s="5"/>
    </row>
    <row r="148" spans="1:5" x14ac:dyDescent="0.25">
      <c r="A148" s="46">
        <v>5281</v>
      </c>
      <c r="B148" s="5" t="s">
        <v>247</v>
      </c>
      <c r="C148" s="36">
        <v>0</v>
      </c>
      <c r="D148" s="33" t="str">
        <f t="shared" si="24"/>
        <v/>
      </c>
      <c r="E148" s="5"/>
    </row>
    <row r="149" spans="1:5" x14ac:dyDescent="0.25">
      <c r="A149" s="46">
        <v>5282</v>
      </c>
      <c r="B149" s="5" t="s">
        <v>248</v>
      </c>
      <c r="C149" s="36">
        <v>0</v>
      </c>
      <c r="D149" s="33" t="str">
        <f t="shared" si="24"/>
        <v/>
      </c>
      <c r="E149" s="5"/>
    </row>
    <row r="150" spans="1:5" x14ac:dyDescent="0.25">
      <c r="A150" s="46">
        <v>5283</v>
      </c>
      <c r="B150" s="5" t="s">
        <v>249</v>
      </c>
      <c r="C150" s="36">
        <v>0</v>
      </c>
      <c r="D150" s="33" t="str">
        <f t="shared" si="24"/>
        <v/>
      </c>
      <c r="E150" s="5"/>
    </row>
    <row r="151" spans="1:5" x14ac:dyDescent="0.25">
      <c r="A151" s="46">
        <v>5284</v>
      </c>
      <c r="B151" s="5" t="s">
        <v>250</v>
      </c>
      <c r="C151" s="36">
        <v>0</v>
      </c>
      <c r="D151" s="33" t="str">
        <f t="shared" si="24"/>
        <v/>
      </c>
      <c r="E151" s="5"/>
    </row>
    <row r="152" spans="1:5" x14ac:dyDescent="0.25">
      <c r="A152" s="46">
        <v>5285</v>
      </c>
      <c r="B152" s="5" t="s">
        <v>251</v>
      </c>
      <c r="C152" s="36">
        <v>0</v>
      </c>
      <c r="D152" s="33" t="str">
        <f t="shared" si="24"/>
        <v/>
      </c>
      <c r="E152" s="5"/>
    </row>
    <row r="153" spans="1:5" x14ac:dyDescent="0.25">
      <c r="A153" s="45">
        <v>5290</v>
      </c>
      <c r="B153" s="31" t="s">
        <v>252</v>
      </c>
      <c r="C153" s="32">
        <v>0</v>
      </c>
      <c r="D153" s="33" t="str">
        <f t="shared" ref="D153:D155" si="25">IFERROR(C153/$C$153,"")</f>
        <v/>
      </c>
      <c r="E153" s="5"/>
    </row>
    <row r="154" spans="1:5" x14ac:dyDescent="0.25">
      <c r="A154" s="46">
        <v>5291</v>
      </c>
      <c r="B154" s="5" t="s">
        <v>253</v>
      </c>
      <c r="C154" s="36">
        <v>0</v>
      </c>
      <c r="D154" s="33" t="str">
        <f t="shared" si="25"/>
        <v/>
      </c>
      <c r="E154" s="5"/>
    </row>
    <row r="155" spans="1:5" x14ac:dyDescent="0.25">
      <c r="A155" s="46">
        <v>5292</v>
      </c>
      <c r="B155" s="5" t="s">
        <v>254</v>
      </c>
      <c r="C155" s="36">
        <v>0</v>
      </c>
      <c r="D155" s="33" t="str">
        <f t="shared" si="25"/>
        <v/>
      </c>
      <c r="E155" s="5"/>
    </row>
    <row r="156" spans="1:5" x14ac:dyDescent="0.25">
      <c r="A156" s="45">
        <v>5300</v>
      </c>
      <c r="B156" s="31" t="s">
        <v>255</v>
      </c>
      <c r="C156" s="32">
        <v>0</v>
      </c>
      <c r="D156" s="33"/>
      <c r="E156" s="5"/>
    </row>
    <row r="157" spans="1:5" x14ac:dyDescent="0.25">
      <c r="A157" s="45">
        <v>5310</v>
      </c>
      <c r="B157" s="31" t="s">
        <v>155</v>
      </c>
      <c r="C157" s="32">
        <v>0</v>
      </c>
      <c r="D157" s="33" t="str">
        <f t="shared" ref="D157:D159" si="26">IFERROR(C157/$C$157,"")</f>
        <v/>
      </c>
      <c r="E157" s="5"/>
    </row>
    <row r="158" spans="1:5" x14ac:dyDescent="0.25">
      <c r="A158" s="46">
        <v>5311</v>
      </c>
      <c r="B158" s="5" t="s">
        <v>256</v>
      </c>
      <c r="C158" s="36">
        <v>0</v>
      </c>
      <c r="D158" s="33" t="str">
        <f t="shared" si="26"/>
        <v/>
      </c>
      <c r="E158" s="5"/>
    </row>
    <row r="159" spans="1:5" x14ac:dyDescent="0.25">
      <c r="A159" s="46">
        <v>5312</v>
      </c>
      <c r="B159" s="5" t="s">
        <v>257</v>
      </c>
      <c r="C159" s="36">
        <v>0</v>
      </c>
      <c r="D159" s="33" t="str">
        <f t="shared" si="26"/>
        <v/>
      </c>
      <c r="E159" s="5"/>
    </row>
    <row r="160" spans="1:5" x14ac:dyDescent="0.25">
      <c r="A160" s="45">
        <v>5320</v>
      </c>
      <c r="B160" s="31" t="s">
        <v>156</v>
      </c>
      <c r="C160" s="32">
        <v>0</v>
      </c>
      <c r="D160" s="33" t="str">
        <f t="shared" ref="D160:D162" si="27">IFERROR(C160/$C$160,"")</f>
        <v/>
      </c>
      <c r="E160" s="5"/>
    </row>
    <row r="161" spans="1:5" x14ac:dyDescent="0.25">
      <c r="A161" s="46">
        <v>5321</v>
      </c>
      <c r="B161" s="5" t="s">
        <v>258</v>
      </c>
      <c r="C161" s="36">
        <v>0</v>
      </c>
      <c r="D161" s="33" t="str">
        <f t="shared" si="27"/>
        <v/>
      </c>
      <c r="E161" s="5"/>
    </row>
    <row r="162" spans="1:5" x14ac:dyDescent="0.25">
      <c r="A162" s="46">
        <v>5322</v>
      </c>
      <c r="B162" s="5" t="s">
        <v>259</v>
      </c>
      <c r="C162" s="36">
        <v>0</v>
      </c>
      <c r="D162" s="33" t="str">
        <f t="shared" si="27"/>
        <v/>
      </c>
      <c r="E162" s="5"/>
    </row>
    <row r="163" spans="1:5" x14ac:dyDescent="0.25">
      <c r="A163" s="45">
        <v>5330</v>
      </c>
      <c r="B163" s="31" t="s">
        <v>157</v>
      </c>
      <c r="C163" s="32">
        <v>0</v>
      </c>
      <c r="D163" s="33" t="str">
        <f t="shared" ref="D163:D165" si="28">IFERROR(C163/$C$163,"")</f>
        <v/>
      </c>
      <c r="E163" s="5"/>
    </row>
    <row r="164" spans="1:5" x14ac:dyDescent="0.25">
      <c r="A164" s="46">
        <v>5331</v>
      </c>
      <c r="B164" s="5" t="s">
        <v>260</v>
      </c>
      <c r="C164" s="36">
        <v>0</v>
      </c>
      <c r="D164" s="33" t="str">
        <f t="shared" si="28"/>
        <v/>
      </c>
      <c r="E164" s="5"/>
    </row>
    <row r="165" spans="1:5" x14ac:dyDescent="0.25">
      <c r="A165" s="46">
        <v>5332</v>
      </c>
      <c r="B165" s="5" t="s">
        <v>261</v>
      </c>
      <c r="C165" s="36">
        <v>0</v>
      </c>
      <c r="D165" s="33" t="str">
        <f t="shared" si="28"/>
        <v/>
      </c>
      <c r="E165" s="5"/>
    </row>
    <row r="166" spans="1:5" x14ac:dyDescent="0.25">
      <c r="A166" s="45">
        <v>5400</v>
      </c>
      <c r="B166" s="31" t="s">
        <v>262</v>
      </c>
      <c r="C166" s="32">
        <v>0</v>
      </c>
      <c r="D166" s="33"/>
      <c r="E166" s="5"/>
    </row>
    <row r="167" spans="1:5" x14ac:dyDescent="0.25">
      <c r="A167" s="45">
        <v>5410</v>
      </c>
      <c r="B167" s="31" t="s">
        <v>263</v>
      </c>
      <c r="C167" s="32">
        <v>0</v>
      </c>
      <c r="D167" s="33" t="str">
        <f t="shared" ref="D167:D169" si="29">IFERROR(C167/$C$167,"")</f>
        <v/>
      </c>
      <c r="E167" s="5"/>
    </row>
    <row r="168" spans="1:5" x14ac:dyDescent="0.25">
      <c r="A168" s="46">
        <v>5411</v>
      </c>
      <c r="B168" s="5" t="s">
        <v>264</v>
      </c>
      <c r="C168" s="36">
        <v>0</v>
      </c>
      <c r="D168" s="33" t="str">
        <f t="shared" si="29"/>
        <v/>
      </c>
      <c r="E168" s="5"/>
    </row>
    <row r="169" spans="1:5" x14ac:dyDescent="0.25">
      <c r="A169" s="46">
        <v>5412</v>
      </c>
      <c r="B169" s="5" t="s">
        <v>265</v>
      </c>
      <c r="C169" s="36">
        <v>0</v>
      </c>
      <c r="D169" s="33" t="str">
        <f t="shared" si="29"/>
        <v/>
      </c>
      <c r="E169" s="5"/>
    </row>
    <row r="170" spans="1:5" x14ac:dyDescent="0.25">
      <c r="A170" s="45">
        <v>5420</v>
      </c>
      <c r="B170" s="31" t="s">
        <v>266</v>
      </c>
      <c r="C170" s="32">
        <v>0</v>
      </c>
      <c r="D170" s="33" t="str">
        <f t="shared" ref="D170:D172" si="30">IFERROR(C170/$C$170,"")</f>
        <v/>
      </c>
      <c r="E170" s="5"/>
    </row>
    <row r="171" spans="1:5" x14ac:dyDescent="0.25">
      <c r="A171" s="46">
        <v>5421</v>
      </c>
      <c r="B171" s="5" t="s">
        <v>267</v>
      </c>
      <c r="C171" s="36">
        <v>0</v>
      </c>
      <c r="D171" s="33" t="str">
        <f t="shared" si="30"/>
        <v/>
      </c>
      <c r="E171" s="5"/>
    </row>
    <row r="172" spans="1:5" x14ac:dyDescent="0.25">
      <c r="A172" s="46">
        <v>5422</v>
      </c>
      <c r="B172" s="5" t="s">
        <v>268</v>
      </c>
      <c r="C172" s="36">
        <v>0</v>
      </c>
      <c r="D172" s="33" t="str">
        <f t="shared" si="30"/>
        <v/>
      </c>
      <c r="E172" s="5"/>
    </row>
    <row r="173" spans="1:5" x14ac:dyDescent="0.25">
      <c r="A173" s="45">
        <v>5430</v>
      </c>
      <c r="B173" s="31" t="s">
        <v>269</v>
      </c>
      <c r="C173" s="32">
        <v>0</v>
      </c>
      <c r="D173" s="33" t="str">
        <f t="shared" ref="D173:D175" si="31">IFERROR(C173/$C$173,"")</f>
        <v/>
      </c>
      <c r="E173" s="5"/>
    </row>
    <row r="174" spans="1:5" x14ac:dyDescent="0.25">
      <c r="A174" s="46">
        <v>5431</v>
      </c>
      <c r="B174" s="5" t="s">
        <v>270</v>
      </c>
      <c r="C174" s="36">
        <v>0</v>
      </c>
      <c r="D174" s="33" t="str">
        <f t="shared" si="31"/>
        <v/>
      </c>
      <c r="E174" s="5"/>
    </row>
    <row r="175" spans="1:5" x14ac:dyDescent="0.25">
      <c r="A175" s="46">
        <v>5432</v>
      </c>
      <c r="B175" s="5" t="s">
        <v>271</v>
      </c>
      <c r="C175" s="36">
        <v>0</v>
      </c>
      <c r="D175" s="33" t="str">
        <f t="shared" si="31"/>
        <v/>
      </c>
      <c r="E175" s="5"/>
    </row>
    <row r="176" spans="1:5" x14ac:dyDescent="0.25">
      <c r="A176" s="45">
        <v>5440</v>
      </c>
      <c r="B176" s="31" t="s">
        <v>272</v>
      </c>
      <c r="C176" s="32">
        <v>0</v>
      </c>
      <c r="D176" s="33" t="str">
        <f t="shared" ref="D176:D177" si="32">IFERROR(C176/$C$176,"")</f>
        <v/>
      </c>
      <c r="E176" s="5"/>
    </row>
    <row r="177" spans="1:6" x14ac:dyDescent="0.25">
      <c r="A177" s="46">
        <v>5441</v>
      </c>
      <c r="B177" s="5" t="s">
        <v>272</v>
      </c>
      <c r="C177" s="36">
        <v>0</v>
      </c>
      <c r="D177" s="33" t="str">
        <f t="shared" si="32"/>
        <v/>
      </c>
      <c r="E177" s="5"/>
    </row>
    <row r="178" spans="1:6" x14ac:dyDescent="0.25">
      <c r="A178" s="45">
        <v>5450</v>
      </c>
      <c r="B178" s="31" t="s">
        <v>273</v>
      </c>
      <c r="C178" s="32">
        <v>0</v>
      </c>
      <c r="D178" s="33" t="str">
        <f t="shared" ref="D178:D180" si="33">IFERROR(C178/$C$178,"")</f>
        <v/>
      </c>
      <c r="E178" s="5"/>
    </row>
    <row r="179" spans="1:6" x14ac:dyDescent="0.25">
      <c r="A179" s="46">
        <v>5451</v>
      </c>
      <c r="B179" s="5" t="s">
        <v>274</v>
      </c>
      <c r="C179" s="36">
        <v>0</v>
      </c>
      <c r="D179" s="33" t="str">
        <f t="shared" si="33"/>
        <v/>
      </c>
      <c r="E179" s="5"/>
    </row>
    <row r="180" spans="1:6" x14ac:dyDescent="0.25">
      <c r="A180" s="46">
        <v>5452</v>
      </c>
      <c r="B180" s="5" t="s">
        <v>275</v>
      </c>
      <c r="C180" s="36">
        <v>0</v>
      </c>
      <c r="D180" s="33" t="str">
        <f t="shared" si="33"/>
        <v/>
      </c>
      <c r="E180" s="5"/>
    </row>
    <row r="181" spans="1:6" x14ac:dyDescent="0.25">
      <c r="A181" s="45">
        <v>5500</v>
      </c>
      <c r="B181" s="31" t="s">
        <v>276</v>
      </c>
      <c r="C181" s="32">
        <v>3341365.85</v>
      </c>
      <c r="D181" s="33"/>
      <c r="E181" s="5"/>
      <c r="F181" s="65"/>
    </row>
    <row r="182" spans="1:6" x14ac:dyDescent="0.25">
      <c r="A182" s="45">
        <v>5510</v>
      </c>
      <c r="B182" s="31" t="s">
        <v>277</v>
      </c>
      <c r="C182" s="32">
        <v>3341333.69</v>
      </c>
      <c r="D182" s="33">
        <f t="shared" ref="D182:D190" si="34">IFERROR(C182/$C$182,"")</f>
        <v>1</v>
      </c>
      <c r="E182" s="5"/>
      <c r="F182" s="65"/>
    </row>
    <row r="183" spans="1:6" x14ac:dyDescent="0.25">
      <c r="A183" s="46">
        <v>5511</v>
      </c>
      <c r="B183" s="5" t="s">
        <v>278</v>
      </c>
      <c r="C183" s="36">
        <v>3314210.21</v>
      </c>
      <c r="D183" s="33">
        <f t="shared" si="34"/>
        <v>0.99188243901494322</v>
      </c>
      <c r="E183" s="5"/>
    </row>
    <row r="184" spans="1:6" x14ac:dyDescent="0.25">
      <c r="A184" s="46">
        <v>5512</v>
      </c>
      <c r="B184" s="5" t="s">
        <v>279</v>
      </c>
      <c r="C184" s="36">
        <v>0</v>
      </c>
      <c r="D184" s="33">
        <f t="shared" si="34"/>
        <v>0</v>
      </c>
      <c r="E184" s="5"/>
    </row>
    <row r="185" spans="1:6" x14ac:dyDescent="0.25">
      <c r="A185" s="46">
        <v>5513</v>
      </c>
      <c r="B185" s="5" t="s">
        <v>280</v>
      </c>
      <c r="C185" s="36">
        <v>0</v>
      </c>
      <c r="D185" s="33">
        <f t="shared" si="34"/>
        <v>0</v>
      </c>
      <c r="E185" s="5"/>
    </row>
    <row r="186" spans="1:6" x14ac:dyDescent="0.25">
      <c r="A186" s="46">
        <v>5514</v>
      </c>
      <c r="B186" s="5" t="s">
        <v>282</v>
      </c>
      <c r="C186" s="36">
        <v>0</v>
      </c>
      <c r="D186" s="33">
        <f t="shared" si="34"/>
        <v>0</v>
      </c>
      <c r="E186" s="5"/>
    </row>
    <row r="187" spans="1:6" x14ac:dyDescent="0.25">
      <c r="A187" s="46">
        <v>5515</v>
      </c>
      <c r="B187" s="5" t="s">
        <v>283</v>
      </c>
      <c r="C187" s="36">
        <v>0</v>
      </c>
      <c r="D187" s="33">
        <f t="shared" si="34"/>
        <v>0</v>
      </c>
      <c r="E187" s="5"/>
    </row>
    <row r="188" spans="1:6" x14ac:dyDescent="0.25">
      <c r="A188" s="46">
        <v>5516</v>
      </c>
      <c r="B188" s="5" t="s">
        <v>284</v>
      </c>
      <c r="C188" s="36">
        <v>0</v>
      </c>
      <c r="D188" s="33">
        <f t="shared" si="34"/>
        <v>0</v>
      </c>
      <c r="E188" s="5"/>
    </row>
    <row r="189" spans="1:6" x14ac:dyDescent="0.25">
      <c r="A189" s="46">
        <v>5517</v>
      </c>
      <c r="B189" s="5" t="s">
        <v>285</v>
      </c>
      <c r="C189" s="36">
        <v>27123.48</v>
      </c>
      <c r="D189" s="33">
        <f t="shared" si="34"/>
        <v>8.1175609850568375E-3</v>
      </c>
      <c r="E189" s="5"/>
    </row>
    <row r="190" spans="1:6" x14ac:dyDescent="0.25">
      <c r="A190" s="46">
        <v>5518</v>
      </c>
      <c r="B190" s="5" t="s">
        <v>286</v>
      </c>
      <c r="C190" s="36">
        <v>0</v>
      </c>
      <c r="D190" s="33">
        <f t="shared" si="34"/>
        <v>0</v>
      </c>
      <c r="E190" s="5"/>
    </row>
    <row r="191" spans="1:6" x14ac:dyDescent="0.25">
      <c r="A191" s="45">
        <v>5520</v>
      </c>
      <c r="B191" s="31" t="s">
        <v>287</v>
      </c>
      <c r="C191" s="32">
        <v>0</v>
      </c>
      <c r="D191" s="33" t="str">
        <f t="shared" ref="D191:D193" si="35">IFERROR(C191/$C$191,"")</f>
        <v/>
      </c>
      <c r="E191" s="5"/>
    </row>
    <row r="192" spans="1:6" x14ac:dyDescent="0.25">
      <c r="A192" s="46">
        <v>5521</v>
      </c>
      <c r="B192" s="5" t="s">
        <v>288</v>
      </c>
      <c r="C192" s="36">
        <v>0</v>
      </c>
      <c r="D192" s="33" t="str">
        <f t="shared" si="35"/>
        <v/>
      </c>
      <c r="E192" s="5"/>
    </row>
    <row r="193" spans="1:6" x14ac:dyDescent="0.25">
      <c r="A193" s="46">
        <v>5522</v>
      </c>
      <c r="B193" s="5" t="s">
        <v>289</v>
      </c>
      <c r="C193" s="36">
        <v>0</v>
      </c>
      <c r="D193" s="33" t="str">
        <f t="shared" si="35"/>
        <v/>
      </c>
      <c r="E193" s="5"/>
    </row>
    <row r="194" spans="1:6" x14ac:dyDescent="0.25">
      <c r="A194" s="45">
        <v>5530</v>
      </c>
      <c r="B194" s="31" t="s">
        <v>290</v>
      </c>
      <c r="C194" s="32">
        <v>32.159999999999997</v>
      </c>
      <c r="D194" s="33">
        <f t="shared" ref="D194:D199" si="36">IFERROR(C194/$C$194,"")</f>
        <v>1</v>
      </c>
      <c r="E194" s="5"/>
      <c r="F194" s="65"/>
    </row>
    <row r="195" spans="1:6" x14ac:dyDescent="0.25">
      <c r="A195" s="46">
        <v>5531</v>
      </c>
      <c r="B195" s="5" t="s">
        <v>291</v>
      </c>
      <c r="C195" s="36">
        <v>0</v>
      </c>
      <c r="D195" s="33">
        <f t="shared" si="36"/>
        <v>0</v>
      </c>
      <c r="E195" s="5"/>
    </row>
    <row r="196" spans="1:6" x14ac:dyDescent="0.25">
      <c r="A196" s="46">
        <v>5532</v>
      </c>
      <c r="B196" s="5" t="s">
        <v>292</v>
      </c>
      <c r="C196" s="36">
        <v>0</v>
      </c>
      <c r="D196" s="33">
        <f t="shared" si="36"/>
        <v>0</v>
      </c>
      <c r="E196" s="5"/>
    </row>
    <row r="197" spans="1:6" x14ac:dyDescent="0.25">
      <c r="A197" s="46">
        <v>5533</v>
      </c>
      <c r="B197" s="5" t="s">
        <v>293</v>
      </c>
      <c r="C197" s="36">
        <v>0</v>
      </c>
      <c r="D197" s="33">
        <f t="shared" si="36"/>
        <v>0</v>
      </c>
      <c r="E197" s="5"/>
    </row>
    <row r="198" spans="1:6" x14ac:dyDescent="0.25">
      <c r="A198" s="46">
        <v>5534</v>
      </c>
      <c r="B198" s="5" t="s">
        <v>294</v>
      </c>
      <c r="C198" s="36">
        <v>0</v>
      </c>
      <c r="D198" s="33">
        <f t="shared" si="36"/>
        <v>0</v>
      </c>
      <c r="E198" s="5"/>
    </row>
    <row r="199" spans="1:6" x14ac:dyDescent="0.25">
      <c r="A199" s="46">
        <v>5535</v>
      </c>
      <c r="B199" s="5" t="s">
        <v>295</v>
      </c>
      <c r="C199" s="36">
        <v>32.159999999999997</v>
      </c>
      <c r="D199" s="33">
        <f t="shared" si="36"/>
        <v>1</v>
      </c>
      <c r="E199" s="5"/>
    </row>
    <row r="200" spans="1:6" x14ac:dyDescent="0.25">
      <c r="A200" s="45">
        <v>5590</v>
      </c>
      <c r="B200" s="31" t="s">
        <v>297</v>
      </c>
      <c r="C200" s="32">
        <v>0</v>
      </c>
      <c r="D200" s="33" t="str">
        <f t="shared" ref="D200:D209" si="37">IFERROR(C200/$C$200,"")</f>
        <v/>
      </c>
      <c r="E200" s="5"/>
    </row>
    <row r="201" spans="1:6" x14ac:dyDescent="0.25">
      <c r="A201" s="46">
        <v>5591</v>
      </c>
      <c r="B201" s="5" t="s">
        <v>298</v>
      </c>
      <c r="C201" s="36">
        <v>0</v>
      </c>
      <c r="D201" s="33" t="str">
        <f t="shared" si="37"/>
        <v/>
      </c>
      <c r="E201" s="5"/>
    </row>
    <row r="202" spans="1:6" x14ac:dyDescent="0.25">
      <c r="A202" s="46">
        <v>5592</v>
      </c>
      <c r="B202" s="5" t="s">
        <v>299</v>
      </c>
      <c r="C202" s="36">
        <v>0</v>
      </c>
      <c r="D202" s="33" t="str">
        <f t="shared" si="37"/>
        <v/>
      </c>
      <c r="E202" s="5"/>
    </row>
    <row r="203" spans="1:6" x14ac:dyDescent="0.25">
      <c r="A203" s="46">
        <v>5593</v>
      </c>
      <c r="B203" s="5" t="s">
        <v>300</v>
      </c>
      <c r="C203" s="36">
        <v>0</v>
      </c>
      <c r="D203" s="33" t="str">
        <f t="shared" si="37"/>
        <v/>
      </c>
      <c r="E203" s="5"/>
    </row>
    <row r="204" spans="1:6" x14ac:dyDescent="0.25">
      <c r="A204" s="46">
        <v>5594</v>
      </c>
      <c r="B204" s="5" t="s">
        <v>301</v>
      </c>
      <c r="C204" s="36">
        <v>0</v>
      </c>
      <c r="D204" s="33" t="str">
        <f t="shared" si="37"/>
        <v/>
      </c>
      <c r="E204" s="5"/>
    </row>
    <row r="205" spans="1:6" x14ac:dyDescent="0.25">
      <c r="A205" s="46">
        <v>5595</v>
      </c>
      <c r="B205" s="5" t="s">
        <v>302</v>
      </c>
      <c r="C205" s="36">
        <v>0</v>
      </c>
      <c r="D205" s="33" t="str">
        <f t="shared" si="37"/>
        <v/>
      </c>
      <c r="E205" s="5"/>
    </row>
    <row r="206" spans="1:6" x14ac:dyDescent="0.25">
      <c r="A206" s="46">
        <v>5596</v>
      </c>
      <c r="B206" s="5" t="s">
        <v>183</v>
      </c>
      <c r="C206" s="36">
        <v>0</v>
      </c>
      <c r="D206" s="33" t="str">
        <f t="shared" si="37"/>
        <v/>
      </c>
      <c r="E206" s="5"/>
    </row>
    <row r="207" spans="1:6" x14ac:dyDescent="0.25">
      <c r="A207" s="46">
        <v>5597</v>
      </c>
      <c r="B207" s="5" t="s">
        <v>303</v>
      </c>
      <c r="C207" s="36">
        <v>0</v>
      </c>
      <c r="D207" s="33" t="str">
        <f t="shared" si="37"/>
        <v/>
      </c>
      <c r="E207" s="5"/>
    </row>
    <row r="208" spans="1:6" x14ac:dyDescent="0.25">
      <c r="A208" s="46">
        <v>5598</v>
      </c>
      <c r="B208" s="5" t="s">
        <v>304</v>
      </c>
      <c r="C208" s="36">
        <v>0</v>
      </c>
      <c r="D208" s="33" t="str">
        <f t="shared" si="37"/>
        <v/>
      </c>
      <c r="E208" s="5"/>
    </row>
    <row r="209" spans="1:5" x14ac:dyDescent="0.25">
      <c r="A209" s="46">
        <v>5599</v>
      </c>
      <c r="B209" s="5" t="s">
        <v>305</v>
      </c>
      <c r="C209" s="36">
        <v>0</v>
      </c>
      <c r="D209" s="33" t="str">
        <f t="shared" si="37"/>
        <v/>
      </c>
      <c r="E209" s="5"/>
    </row>
    <row r="210" spans="1:5" x14ac:dyDescent="0.25">
      <c r="A210" s="45">
        <v>5600</v>
      </c>
      <c r="B210" s="31" t="s">
        <v>306</v>
      </c>
      <c r="C210" s="32">
        <v>0</v>
      </c>
      <c r="D210" s="33"/>
      <c r="E210" s="5"/>
    </row>
    <row r="211" spans="1:5" x14ac:dyDescent="0.25">
      <c r="A211" s="45">
        <v>5610</v>
      </c>
      <c r="B211" s="31" t="s">
        <v>307</v>
      </c>
      <c r="C211" s="32">
        <v>0</v>
      </c>
      <c r="D211" s="33" t="str">
        <f t="shared" ref="D211:D212" si="38">IFERROR(C211/$C$211,"")</f>
        <v/>
      </c>
      <c r="E211" s="5"/>
    </row>
    <row r="212" spans="1:5" x14ac:dyDescent="0.25">
      <c r="A212" s="46">
        <v>5611</v>
      </c>
      <c r="B212" s="5" t="s">
        <v>308</v>
      </c>
      <c r="C212" s="36">
        <v>0</v>
      </c>
      <c r="D212" s="33" t="str">
        <f t="shared" si="38"/>
        <v/>
      </c>
      <c r="E212" s="5"/>
    </row>
    <row r="213" spans="1:5" x14ac:dyDescent="0.25">
      <c r="A213" s="25"/>
      <c r="B213" s="25"/>
      <c r="C213" s="25"/>
      <c r="D213" s="26"/>
      <c r="E213" s="25"/>
    </row>
    <row r="214" spans="1:5" x14ac:dyDescent="0.25">
      <c r="A214" s="25"/>
      <c r="B214" s="25" t="s">
        <v>309</v>
      </c>
      <c r="C214" s="25"/>
      <c r="D214" s="26"/>
      <c r="E214" s="25"/>
    </row>
  </sheetData>
  <autoFilter ref="A93:C212" xr:uid="{00000000-0009-0000-0000-000009000000}"/>
  <mergeCells count="4">
    <mergeCell ref="A1:C1"/>
    <mergeCell ref="A2:C2"/>
    <mergeCell ref="A3:C3"/>
    <mergeCell ref="A4:C4"/>
  </mergeCells>
  <pageMargins left="0.70866141732283472" right="0.70866141732283472" top="0.41" bottom="0.18" header="0" footer="0"/>
  <pageSetup scale="6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59"/>
  <sheetViews>
    <sheetView showGridLines="0" view="pageBreakPreview" zoomScaleNormal="100" zoomScaleSheetLayoutView="100" workbookViewId="0">
      <selection activeCell="B20" sqref="B20"/>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1.28515625" customWidth="1"/>
    <col min="11" max="26" width="9.140625" customWidth="1"/>
  </cols>
  <sheetData>
    <row r="1" spans="1:10" ht="11.25" customHeight="1" x14ac:dyDescent="0.25">
      <c r="A1" s="521" t="s">
        <v>1971</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1972</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180113902</v>
      </c>
      <c r="D41" s="25"/>
      <c r="E41" s="25"/>
      <c r="F41" s="25"/>
      <c r="G41" s="25"/>
      <c r="H41" s="25"/>
      <c r="I41" s="25"/>
      <c r="J41" s="25"/>
    </row>
    <row r="42" spans="1:10" ht="9.75" customHeight="1" x14ac:dyDescent="0.25">
      <c r="A42" s="25">
        <v>8120</v>
      </c>
      <c r="B42" s="120" t="s">
        <v>619</v>
      </c>
      <c r="C42" s="139">
        <v>2176388.7299999893</v>
      </c>
      <c r="D42" s="25"/>
      <c r="E42" s="25"/>
      <c r="F42" s="25"/>
      <c r="G42" s="25"/>
      <c r="H42" s="25"/>
      <c r="I42" s="25"/>
      <c r="J42" s="25"/>
    </row>
    <row r="43" spans="1:10" ht="9.75" customHeight="1" x14ac:dyDescent="0.25">
      <c r="A43" s="25">
        <v>8130</v>
      </c>
      <c r="B43" s="120" t="s">
        <v>620</v>
      </c>
      <c r="C43" s="139">
        <v>0</v>
      </c>
      <c r="D43" s="25"/>
      <c r="E43" s="25"/>
      <c r="F43" s="25"/>
      <c r="G43" s="25"/>
      <c r="H43" s="25"/>
      <c r="I43" s="25"/>
      <c r="J43" s="25"/>
    </row>
    <row r="44" spans="1:10" ht="9.75" customHeight="1" x14ac:dyDescent="0.25">
      <c r="A44" s="25">
        <v>8140</v>
      </c>
      <c r="B44" s="120" t="s">
        <v>621</v>
      </c>
      <c r="C44" s="139">
        <v>0</v>
      </c>
      <c r="D44" s="25"/>
      <c r="E44" s="25"/>
      <c r="F44" s="25"/>
      <c r="G44" s="25"/>
      <c r="H44" s="25"/>
      <c r="I44" s="25"/>
      <c r="J44" s="25"/>
    </row>
    <row r="45" spans="1:10" ht="9.75" customHeight="1" thickBot="1" x14ac:dyDescent="0.3">
      <c r="A45" s="25">
        <v>8150</v>
      </c>
      <c r="B45" s="122" t="s">
        <v>622</v>
      </c>
      <c r="C45" s="140">
        <v>177115505.66</v>
      </c>
      <c r="D45" s="25"/>
      <c r="E45" s="25"/>
      <c r="F45" s="25"/>
      <c r="G45" s="25"/>
      <c r="H45" s="25"/>
      <c r="I45" s="25"/>
      <c r="J45" s="25"/>
    </row>
    <row r="46" spans="1:10" ht="9.75" customHeight="1" x14ac:dyDescent="0.25">
      <c r="A46" s="25"/>
      <c r="B46" s="25"/>
      <c r="C46" s="282"/>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3" ht="9.75" customHeight="1" x14ac:dyDescent="0.25">
      <c r="A49" s="25"/>
      <c r="B49" s="137" t="s">
        <v>528</v>
      </c>
      <c r="C49" s="138">
        <v>2024</v>
      </c>
    </row>
    <row r="50" spans="1:3" ht="9.75" customHeight="1" x14ac:dyDescent="0.25">
      <c r="A50" s="25">
        <v>8210</v>
      </c>
      <c r="B50" s="120" t="s">
        <v>624</v>
      </c>
      <c r="C50" s="196">
        <v>180113902</v>
      </c>
    </row>
    <row r="51" spans="1:3" ht="9.75" customHeight="1" x14ac:dyDescent="0.25">
      <c r="A51" s="25">
        <v>8220</v>
      </c>
      <c r="B51" s="120" t="s">
        <v>625</v>
      </c>
      <c r="C51" s="196">
        <v>3061150.8000000715</v>
      </c>
    </row>
    <row r="52" spans="1:3" ht="9.75" customHeight="1" x14ac:dyDescent="0.25">
      <c r="A52" s="25">
        <v>8230</v>
      </c>
      <c r="B52" s="120" t="s">
        <v>626</v>
      </c>
      <c r="C52" s="196">
        <v>822007.6099998951</v>
      </c>
    </row>
    <row r="53" spans="1:3" ht="9.75" customHeight="1" x14ac:dyDescent="0.25">
      <c r="A53" s="25">
        <v>8240</v>
      </c>
      <c r="B53" s="120" t="s">
        <v>627</v>
      </c>
      <c r="C53" s="196">
        <v>0</v>
      </c>
    </row>
    <row r="54" spans="1:3" ht="9.75" customHeight="1" x14ac:dyDescent="0.25">
      <c r="A54" s="25">
        <v>8250</v>
      </c>
      <c r="B54" s="120" t="s">
        <v>628</v>
      </c>
      <c r="C54" s="196">
        <v>0</v>
      </c>
    </row>
    <row r="55" spans="1:3" ht="9.75" customHeight="1" x14ac:dyDescent="0.25">
      <c r="A55" s="25">
        <v>8260</v>
      </c>
      <c r="B55" s="120" t="s">
        <v>629</v>
      </c>
      <c r="C55" s="196">
        <v>0</v>
      </c>
    </row>
    <row r="56" spans="1:3" ht="9.75" customHeight="1" thickBot="1" x14ac:dyDescent="0.3">
      <c r="A56" s="25">
        <v>8270</v>
      </c>
      <c r="B56" s="122" t="s">
        <v>630</v>
      </c>
      <c r="C56" s="197">
        <v>176230743.59</v>
      </c>
    </row>
    <row r="57" spans="1:3" ht="9.75" customHeight="1" x14ac:dyDescent="0.25">
      <c r="A57" s="25"/>
      <c r="B57" s="25"/>
      <c r="C57" s="25"/>
    </row>
    <row r="58" spans="1:3" ht="9.75" customHeight="1" x14ac:dyDescent="0.25">
      <c r="A58" s="25"/>
      <c r="B58" s="25"/>
      <c r="C58" s="25"/>
    </row>
    <row r="59" spans="1:3" ht="9.75" customHeight="1" x14ac:dyDescent="0.25">
      <c r="A59" s="25"/>
      <c r="B59" s="25" t="s">
        <v>309</v>
      </c>
      <c r="C59" s="25"/>
    </row>
  </sheetData>
  <mergeCells count="6">
    <mergeCell ref="B48:C48"/>
    <mergeCell ref="A1:F1"/>
    <mergeCell ref="A2:F2"/>
    <mergeCell ref="A3:F3"/>
    <mergeCell ref="A4:F4"/>
    <mergeCell ref="B39:C39"/>
  </mergeCells>
  <pageMargins left="0.70866141732283472" right="0.70866141732283472" top="0.74803149606299213" bottom="0.74803149606299213" header="0" footer="0"/>
  <pageSetup scale="6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214"/>
  <sheetViews>
    <sheetView showGridLines="0" view="pageBreakPreview" zoomScaleNormal="100" zoomScaleSheetLayoutView="100" workbookViewId="0">
      <pane xSplit="1" ySplit="5" topLeftCell="B35" activePane="bottomRight" state="frozen"/>
      <selection activeCell="E46" sqref="E46"/>
      <selection pane="topRight" activeCell="E46" sqref="E46"/>
      <selection pane="bottomLeft" activeCell="E46" sqref="E46"/>
      <selection pane="bottomRight" activeCell="E3" sqref="E3"/>
    </sheetView>
  </sheetViews>
  <sheetFormatPr baseColWidth="10" defaultColWidth="14.42578125" defaultRowHeight="15" x14ac:dyDescent="0.25"/>
  <cols>
    <col min="1" max="1" width="10" customWidth="1"/>
    <col min="2" max="2" width="72.85546875" customWidth="1"/>
    <col min="3" max="3" width="15.85546875" customWidth="1"/>
    <col min="4" max="4" width="11.140625" customWidth="1"/>
    <col min="5" max="5" width="14" customWidth="1"/>
    <col min="6" max="6" width="11.7109375" bestFit="1" customWidth="1"/>
    <col min="7" max="26" width="9.140625" customWidth="1"/>
  </cols>
  <sheetData>
    <row r="1" spans="1:5" x14ac:dyDescent="0.25">
      <c r="A1" s="521" t="s">
        <v>59</v>
      </c>
      <c r="B1" s="519"/>
      <c r="C1" s="519"/>
      <c r="D1" s="126" t="s">
        <v>92</v>
      </c>
      <c r="E1" s="114">
        <v>2024</v>
      </c>
    </row>
    <row r="2" spans="1:5" x14ac:dyDescent="0.25">
      <c r="A2" s="521" t="s">
        <v>93</v>
      </c>
      <c r="B2" s="519"/>
      <c r="C2" s="519"/>
      <c r="D2" s="126" t="s">
        <v>94</v>
      </c>
      <c r="E2" s="114" t="s">
        <v>636</v>
      </c>
    </row>
    <row r="3" spans="1:5" x14ac:dyDescent="0.25">
      <c r="A3" s="521" t="s">
        <v>637</v>
      </c>
      <c r="B3" s="519"/>
      <c r="C3" s="519"/>
      <c r="D3" s="126" t="s">
        <v>95</v>
      </c>
      <c r="E3" s="114" t="s">
        <v>638</v>
      </c>
    </row>
    <row r="4" spans="1:5" x14ac:dyDescent="0.25">
      <c r="A4" s="521" t="s">
        <v>96</v>
      </c>
      <c r="B4" s="519"/>
      <c r="C4" s="519"/>
      <c r="D4" s="127"/>
      <c r="E4" s="127"/>
    </row>
    <row r="5" spans="1:5" x14ac:dyDescent="0.25">
      <c r="A5" s="128" t="s">
        <v>97</v>
      </c>
      <c r="B5" s="115"/>
      <c r="C5" s="115"/>
      <c r="D5" s="129"/>
      <c r="E5" s="115"/>
    </row>
    <row r="6" spans="1:5" x14ac:dyDescent="0.25">
      <c r="A6" s="25"/>
      <c r="B6" s="25"/>
      <c r="C6" s="25"/>
      <c r="D6" s="26"/>
      <c r="E6" s="25"/>
    </row>
    <row r="7" spans="1:5" x14ac:dyDescent="0.25">
      <c r="A7" s="115" t="s">
        <v>98</v>
      </c>
      <c r="B7" s="115"/>
      <c r="C7" s="115"/>
      <c r="D7" s="129"/>
      <c r="E7" s="115"/>
    </row>
    <row r="8" spans="1:5" x14ac:dyDescent="0.25">
      <c r="A8" s="28" t="s">
        <v>99</v>
      </c>
      <c r="B8" s="28" t="s">
        <v>100</v>
      </c>
      <c r="C8" s="27" t="s">
        <v>101</v>
      </c>
      <c r="D8" s="29" t="s">
        <v>102</v>
      </c>
      <c r="E8" s="27" t="s">
        <v>103</v>
      </c>
    </row>
    <row r="9" spans="1:5" x14ac:dyDescent="0.25">
      <c r="A9" s="30">
        <v>4000</v>
      </c>
      <c r="B9" s="31" t="s">
        <v>104</v>
      </c>
      <c r="C9" s="32">
        <v>24148094.620000001</v>
      </c>
      <c r="D9" s="33"/>
      <c r="E9" s="25"/>
    </row>
    <row r="10" spans="1:5" x14ac:dyDescent="0.25">
      <c r="A10" s="30">
        <v>4100</v>
      </c>
      <c r="B10" s="31" t="s">
        <v>34</v>
      </c>
      <c r="C10" s="32">
        <v>810958.75</v>
      </c>
      <c r="D10" s="33">
        <f>IFERROR(C10/$C$10,"")</f>
        <v>1</v>
      </c>
      <c r="E10" s="25"/>
    </row>
    <row r="11" spans="1:5" x14ac:dyDescent="0.25">
      <c r="A11" s="30">
        <v>4110</v>
      </c>
      <c r="B11" s="31" t="s">
        <v>105</v>
      </c>
      <c r="C11" s="32">
        <v>0</v>
      </c>
      <c r="D11" s="33" t="str">
        <f t="shared" ref="D11:D20" si="0">IFERROR(C11/$C$12,"")</f>
        <v/>
      </c>
      <c r="E11" s="25"/>
    </row>
    <row r="12" spans="1:5" x14ac:dyDescent="0.25">
      <c r="A12" s="35">
        <v>4111</v>
      </c>
      <c r="B12" s="5" t="s">
        <v>107</v>
      </c>
      <c r="C12" s="36">
        <v>0</v>
      </c>
      <c r="D12" s="33" t="str">
        <f t="shared" si="0"/>
        <v/>
      </c>
      <c r="E12" s="25"/>
    </row>
    <row r="13" spans="1:5" x14ac:dyDescent="0.25">
      <c r="A13" s="35">
        <v>4112</v>
      </c>
      <c r="B13" s="5" t="s">
        <v>108</v>
      </c>
      <c r="C13" s="36">
        <v>0</v>
      </c>
      <c r="D13" s="33" t="str">
        <f t="shared" si="0"/>
        <v/>
      </c>
      <c r="E13" s="25"/>
    </row>
    <row r="14" spans="1:5" x14ac:dyDescent="0.25">
      <c r="A14" s="35">
        <v>4113</v>
      </c>
      <c r="B14" s="5" t="s">
        <v>109</v>
      </c>
      <c r="C14" s="36">
        <v>0</v>
      </c>
      <c r="D14" s="33" t="str">
        <f t="shared" si="0"/>
        <v/>
      </c>
      <c r="E14" s="25"/>
    </row>
    <row r="15" spans="1:5" x14ac:dyDescent="0.25">
      <c r="A15" s="35">
        <v>4114</v>
      </c>
      <c r="B15" s="5" t="s">
        <v>110</v>
      </c>
      <c r="C15" s="36">
        <v>0</v>
      </c>
      <c r="D15" s="33" t="str">
        <f t="shared" si="0"/>
        <v/>
      </c>
      <c r="E15" s="25"/>
    </row>
    <row r="16" spans="1:5" x14ac:dyDescent="0.25">
      <c r="A16" s="35">
        <v>4115</v>
      </c>
      <c r="B16" s="5" t="s">
        <v>111</v>
      </c>
      <c r="C16" s="36">
        <v>0</v>
      </c>
      <c r="D16" s="33" t="str">
        <f t="shared" si="0"/>
        <v/>
      </c>
      <c r="E16" s="25"/>
    </row>
    <row r="17" spans="1:5" x14ac:dyDescent="0.25">
      <c r="A17" s="35">
        <v>4116</v>
      </c>
      <c r="B17" s="5" t="s">
        <v>112</v>
      </c>
      <c r="C17" s="36">
        <v>0</v>
      </c>
      <c r="D17" s="33" t="str">
        <f t="shared" si="0"/>
        <v/>
      </c>
      <c r="E17" s="25"/>
    </row>
    <row r="18" spans="1:5" x14ac:dyDescent="0.25">
      <c r="A18" s="35">
        <v>4117</v>
      </c>
      <c r="B18" s="5" t="s">
        <v>113</v>
      </c>
      <c r="C18" s="36">
        <v>0</v>
      </c>
      <c r="D18" s="33" t="str">
        <f t="shared" si="0"/>
        <v/>
      </c>
      <c r="E18" s="25"/>
    </row>
    <row r="19" spans="1:5" ht="23.25" x14ac:dyDescent="0.25">
      <c r="A19" s="35">
        <v>4118</v>
      </c>
      <c r="B19" s="37" t="s">
        <v>114</v>
      </c>
      <c r="C19" s="36">
        <v>0</v>
      </c>
      <c r="D19" s="33" t="str">
        <f t="shared" si="0"/>
        <v/>
      </c>
      <c r="E19" s="25"/>
    </row>
    <row r="20" spans="1:5" x14ac:dyDescent="0.25">
      <c r="A20" s="35">
        <v>4119</v>
      </c>
      <c r="B20" s="5" t="s">
        <v>115</v>
      </c>
      <c r="C20" s="36">
        <v>0</v>
      </c>
      <c r="D20" s="33" t="str">
        <f t="shared" si="0"/>
        <v/>
      </c>
      <c r="E20" s="25"/>
    </row>
    <row r="21" spans="1:5" x14ac:dyDescent="0.25">
      <c r="A21" s="30">
        <v>4120</v>
      </c>
      <c r="B21" s="31" t="s">
        <v>116</v>
      </c>
      <c r="C21" s="32">
        <v>0</v>
      </c>
      <c r="D21" s="33" t="str">
        <f t="shared" ref="D21:D26" si="1">IFERROR(C21/$C$21,"")</f>
        <v/>
      </c>
      <c r="E21" s="25"/>
    </row>
    <row r="22" spans="1:5" x14ac:dyDescent="0.25">
      <c r="A22" s="35">
        <v>4121</v>
      </c>
      <c r="B22" s="5" t="s">
        <v>117</v>
      </c>
      <c r="C22" s="36">
        <v>0</v>
      </c>
      <c r="D22" s="33" t="str">
        <f t="shared" si="1"/>
        <v/>
      </c>
      <c r="E22" s="25"/>
    </row>
    <row r="23" spans="1:5" x14ac:dyDescent="0.25">
      <c r="A23" s="35">
        <v>4122</v>
      </c>
      <c r="B23" s="5" t="s">
        <v>118</v>
      </c>
      <c r="C23" s="36">
        <v>0</v>
      </c>
      <c r="D23" s="33" t="str">
        <f t="shared" si="1"/>
        <v/>
      </c>
      <c r="E23" s="25"/>
    </row>
    <row r="24" spans="1:5" x14ac:dyDescent="0.25">
      <c r="A24" s="35">
        <v>4123</v>
      </c>
      <c r="B24" s="5" t="s">
        <v>119</v>
      </c>
      <c r="C24" s="36">
        <v>0</v>
      </c>
      <c r="D24" s="33" t="str">
        <f t="shared" si="1"/>
        <v/>
      </c>
      <c r="E24" s="25"/>
    </row>
    <row r="25" spans="1:5" x14ac:dyDescent="0.25">
      <c r="A25" s="35">
        <v>4124</v>
      </c>
      <c r="B25" s="5" t="s">
        <v>120</v>
      </c>
      <c r="C25" s="36">
        <v>0</v>
      </c>
      <c r="D25" s="33" t="str">
        <f t="shared" si="1"/>
        <v/>
      </c>
      <c r="E25" s="25"/>
    </row>
    <row r="26" spans="1:5" x14ac:dyDescent="0.25">
      <c r="A26" s="35">
        <v>4129</v>
      </c>
      <c r="B26" s="5" t="s">
        <v>121</v>
      </c>
      <c r="C26" s="36">
        <v>0</v>
      </c>
      <c r="D26" s="33" t="str">
        <f t="shared" si="1"/>
        <v/>
      </c>
      <c r="E26" s="25"/>
    </row>
    <row r="27" spans="1:5" x14ac:dyDescent="0.25">
      <c r="A27" s="30">
        <v>4130</v>
      </c>
      <c r="B27" s="31" t="s">
        <v>122</v>
      </c>
      <c r="C27" s="32">
        <v>0</v>
      </c>
      <c r="D27" s="33" t="str">
        <f t="shared" ref="D27:D29" si="2">IFERROR(C27/$C$27,"")</f>
        <v/>
      </c>
      <c r="E27" s="25"/>
    </row>
    <row r="28" spans="1:5" x14ac:dyDescent="0.25">
      <c r="A28" s="35">
        <v>4131</v>
      </c>
      <c r="B28" s="5" t="s">
        <v>123</v>
      </c>
      <c r="C28" s="36">
        <v>0</v>
      </c>
      <c r="D28" s="33" t="str">
        <f t="shared" si="2"/>
        <v/>
      </c>
      <c r="E28" s="25"/>
    </row>
    <row r="29" spans="1:5" ht="23.25" x14ac:dyDescent="0.25">
      <c r="A29" s="35">
        <v>4132</v>
      </c>
      <c r="B29" s="37" t="s">
        <v>124</v>
      </c>
      <c r="C29" s="36">
        <v>0</v>
      </c>
      <c r="D29" s="33" t="str">
        <f t="shared" si="2"/>
        <v/>
      </c>
      <c r="E29" s="25"/>
    </row>
    <row r="30" spans="1:5" x14ac:dyDescent="0.25">
      <c r="A30" s="30">
        <v>4140</v>
      </c>
      <c r="B30" s="31" t="s">
        <v>125</v>
      </c>
      <c r="C30" s="32">
        <v>0</v>
      </c>
      <c r="D30" s="33" t="str">
        <f t="shared" ref="D30:D35" si="3">IFERROR(C30/$C$30,"")</f>
        <v/>
      </c>
      <c r="E30" s="25"/>
    </row>
    <row r="31" spans="1:5" x14ac:dyDescent="0.25">
      <c r="A31" s="35">
        <v>4141</v>
      </c>
      <c r="B31" s="5" t="s">
        <v>126</v>
      </c>
      <c r="C31" s="36">
        <v>0</v>
      </c>
      <c r="D31" s="33" t="str">
        <f t="shared" si="3"/>
        <v/>
      </c>
      <c r="E31" s="25"/>
    </row>
    <row r="32" spans="1:5" x14ac:dyDescent="0.25">
      <c r="A32" s="35">
        <v>4143</v>
      </c>
      <c r="B32" s="5" t="s">
        <v>127</v>
      </c>
      <c r="C32" s="36">
        <v>0</v>
      </c>
      <c r="D32" s="33" t="str">
        <f t="shared" si="3"/>
        <v/>
      </c>
      <c r="E32" s="25"/>
    </row>
    <row r="33" spans="1:5" x14ac:dyDescent="0.25">
      <c r="A33" s="35">
        <v>4144</v>
      </c>
      <c r="B33" s="5" t="s">
        <v>128</v>
      </c>
      <c r="C33" s="36">
        <v>0</v>
      </c>
      <c r="D33" s="33" t="str">
        <f t="shared" si="3"/>
        <v/>
      </c>
      <c r="E33" s="25"/>
    </row>
    <row r="34" spans="1:5" ht="23.25" x14ac:dyDescent="0.25">
      <c r="A34" s="35">
        <v>4145</v>
      </c>
      <c r="B34" s="37" t="s">
        <v>129</v>
      </c>
      <c r="C34" s="36">
        <v>0</v>
      </c>
      <c r="D34" s="33" t="str">
        <f t="shared" si="3"/>
        <v/>
      </c>
      <c r="E34" s="25"/>
    </row>
    <row r="35" spans="1:5" x14ac:dyDescent="0.25">
      <c r="A35" s="35">
        <v>4149</v>
      </c>
      <c r="B35" s="5" t="s">
        <v>130</v>
      </c>
      <c r="C35" s="36">
        <v>0</v>
      </c>
      <c r="D35" s="33" t="str">
        <f t="shared" si="3"/>
        <v/>
      </c>
      <c r="E35" s="25"/>
    </row>
    <row r="36" spans="1:5" x14ac:dyDescent="0.25">
      <c r="A36" s="30">
        <v>4150</v>
      </c>
      <c r="B36" s="31" t="s">
        <v>131</v>
      </c>
      <c r="C36" s="32">
        <v>0</v>
      </c>
      <c r="D36" s="33" t="str">
        <f t="shared" ref="D36:D38" si="4">IFERROR(C36/$C$36,"")</f>
        <v/>
      </c>
      <c r="E36" s="25"/>
    </row>
    <row r="37" spans="1:5" x14ac:dyDescent="0.25">
      <c r="A37" s="35">
        <v>4151</v>
      </c>
      <c r="B37" s="5" t="s">
        <v>131</v>
      </c>
      <c r="C37" s="36">
        <v>0</v>
      </c>
      <c r="D37" s="33" t="str">
        <f t="shared" si="4"/>
        <v/>
      </c>
      <c r="E37" s="25"/>
    </row>
    <row r="38" spans="1:5" ht="23.25" x14ac:dyDescent="0.25">
      <c r="A38" s="35">
        <v>4154</v>
      </c>
      <c r="B38" s="37" t="s">
        <v>133</v>
      </c>
      <c r="C38" s="36">
        <v>0</v>
      </c>
      <c r="D38" s="33" t="str">
        <f t="shared" si="4"/>
        <v/>
      </c>
      <c r="E38" s="25"/>
    </row>
    <row r="39" spans="1:5" x14ac:dyDescent="0.25">
      <c r="A39" s="30">
        <v>4160</v>
      </c>
      <c r="B39" s="31" t="s">
        <v>134</v>
      </c>
      <c r="C39" s="32">
        <v>0</v>
      </c>
      <c r="D39" s="33" t="str">
        <f t="shared" ref="D39:D47" si="5">IFERROR(C39/$C$39,"")</f>
        <v/>
      </c>
      <c r="E39" s="25"/>
    </row>
    <row r="40" spans="1:5" x14ac:dyDescent="0.25">
      <c r="A40" s="35">
        <v>4161</v>
      </c>
      <c r="B40" s="5" t="s">
        <v>135</v>
      </c>
      <c r="C40" s="36">
        <v>0</v>
      </c>
      <c r="D40" s="33" t="str">
        <f t="shared" si="5"/>
        <v/>
      </c>
      <c r="E40" s="25"/>
    </row>
    <row r="41" spans="1:5" x14ac:dyDescent="0.25">
      <c r="A41" s="35">
        <v>4162</v>
      </c>
      <c r="B41" s="5" t="s">
        <v>136</v>
      </c>
      <c r="C41" s="36">
        <v>0</v>
      </c>
      <c r="D41" s="33" t="str">
        <f t="shared" si="5"/>
        <v/>
      </c>
      <c r="E41" s="25"/>
    </row>
    <row r="42" spans="1:5" x14ac:dyDescent="0.25">
      <c r="A42" s="35">
        <v>4163</v>
      </c>
      <c r="B42" s="5" t="s">
        <v>137</v>
      </c>
      <c r="C42" s="36">
        <v>0</v>
      </c>
      <c r="D42" s="33" t="str">
        <f t="shared" si="5"/>
        <v/>
      </c>
      <c r="E42" s="25"/>
    </row>
    <row r="43" spans="1:5" x14ac:dyDescent="0.25">
      <c r="A43" s="35">
        <v>4164</v>
      </c>
      <c r="B43" s="5" t="s">
        <v>138</v>
      </c>
      <c r="C43" s="36">
        <v>0</v>
      </c>
      <c r="D43" s="33" t="str">
        <f t="shared" si="5"/>
        <v/>
      </c>
      <c r="E43" s="25"/>
    </row>
    <row r="44" spans="1:5" x14ac:dyDescent="0.25">
      <c r="A44" s="35">
        <v>4165</v>
      </c>
      <c r="B44" s="5" t="s">
        <v>139</v>
      </c>
      <c r="C44" s="36">
        <v>0</v>
      </c>
      <c r="D44" s="33" t="str">
        <f t="shared" si="5"/>
        <v/>
      </c>
      <c r="E44" s="25"/>
    </row>
    <row r="45" spans="1:5" ht="23.25" x14ac:dyDescent="0.25">
      <c r="A45" s="35">
        <v>4166</v>
      </c>
      <c r="B45" s="37" t="s">
        <v>140</v>
      </c>
      <c r="C45" s="36">
        <v>0</v>
      </c>
      <c r="D45" s="33" t="str">
        <f t="shared" si="5"/>
        <v/>
      </c>
      <c r="E45" s="25"/>
    </row>
    <row r="46" spans="1:5" x14ac:dyDescent="0.25">
      <c r="A46" s="35">
        <v>4168</v>
      </c>
      <c r="B46" s="5" t="s">
        <v>141</v>
      </c>
      <c r="C46" s="36">
        <v>0</v>
      </c>
      <c r="D46" s="33" t="str">
        <f t="shared" si="5"/>
        <v/>
      </c>
      <c r="E46" s="25"/>
    </row>
    <row r="47" spans="1:5" x14ac:dyDescent="0.25">
      <c r="A47" s="35">
        <v>4169</v>
      </c>
      <c r="B47" s="5" t="s">
        <v>142</v>
      </c>
      <c r="C47" s="36">
        <v>0</v>
      </c>
      <c r="D47" s="33" t="str">
        <f t="shared" si="5"/>
        <v/>
      </c>
      <c r="E47" s="25"/>
    </row>
    <row r="48" spans="1:5" x14ac:dyDescent="0.25">
      <c r="A48" s="30">
        <v>4170</v>
      </c>
      <c r="B48" s="31" t="s">
        <v>143</v>
      </c>
      <c r="C48" s="32">
        <v>810958.75</v>
      </c>
      <c r="D48" s="33">
        <f t="shared" ref="D48:D56" si="6">IFERROR(C48/$C$48,"")</f>
        <v>1</v>
      </c>
      <c r="E48" s="25"/>
    </row>
    <row r="49" spans="1:5" x14ac:dyDescent="0.25">
      <c r="A49" s="35">
        <v>4171</v>
      </c>
      <c r="B49" s="5" t="s">
        <v>144</v>
      </c>
      <c r="C49" s="36">
        <v>0</v>
      </c>
      <c r="D49" s="33">
        <f t="shared" si="6"/>
        <v>0</v>
      </c>
      <c r="E49" s="25"/>
    </row>
    <row r="50" spans="1:5" x14ac:dyDescent="0.25">
      <c r="A50" s="35">
        <v>4172</v>
      </c>
      <c r="B50" s="5" t="s">
        <v>145</v>
      </c>
      <c r="C50" s="36">
        <v>0</v>
      </c>
      <c r="D50" s="33">
        <f t="shared" si="6"/>
        <v>0</v>
      </c>
      <c r="E50" s="25"/>
    </row>
    <row r="51" spans="1:5" ht="23.25" x14ac:dyDescent="0.25">
      <c r="A51" s="35">
        <v>4173</v>
      </c>
      <c r="B51" s="37" t="s">
        <v>146</v>
      </c>
      <c r="C51" s="36">
        <v>810958.75</v>
      </c>
      <c r="D51" s="33">
        <f t="shared" si="6"/>
        <v>1</v>
      </c>
      <c r="E51" s="25"/>
    </row>
    <row r="52" spans="1:5" ht="23.25" x14ac:dyDescent="0.25">
      <c r="A52" s="35">
        <v>4174</v>
      </c>
      <c r="B52" s="37" t="s">
        <v>148</v>
      </c>
      <c r="C52" s="36">
        <v>0</v>
      </c>
      <c r="D52" s="33">
        <f t="shared" si="6"/>
        <v>0</v>
      </c>
      <c r="E52" s="25"/>
    </row>
    <row r="53" spans="1:5" ht="23.25" x14ac:dyDescent="0.25">
      <c r="A53" s="35">
        <v>4175</v>
      </c>
      <c r="B53" s="37" t="s">
        <v>149</v>
      </c>
      <c r="C53" s="36">
        <v>0</v>
      </c>
      <c r="D53" s="33">
        <f t="shared" si="6"/>
        <v>0</v>
      </c>
      <c r="E53" s="25"/>
    </row>
    <row r="54" spans="1:5" ht="23.25" x14ac:dyDescent="0.25">
      <c r="A54" s="35">
        <v>4176</v>
      </c>
      <c r="B54" s="37" t="s">
        <v>150</v>
      </c>
      <c r="C54" s="36">
        <v>0</v>
      </c>
      <c r="D54" s="33">
        <f t="shared" si="6"/>
        <v>0</v>
      </c>
      <c r="E54" s="25"/>
    </row>
    <row r="55" spans="1:5" ht="23.25" x14ac:dyDescent="0.25">
      <c r="A55" s="35">
        <v>4177</v>
      </c>
      <c r="B55" s="37" t="s">
        <v>151</v>
      </c>
      <c r="C55" s="36">
        <v>0</v>
      </c>
      <c r="D55" s="33">
        <f t="shared" si="6"/>
        <v>0</v>
      </c>
      <c r="E55" s="25"/>
    </row>
    <row r="56" spans="1:5" ht="23.25" x14ac:dyDescent="0.25">
      <c r="A56" s="35">
        <v>4178</v>
      </c>
      <c r="B56" s="37" t="s">
        <v>152</v>
      </c>
      <c r="C56" s="36">
        <v>0</v>
      </c>
      <c r="D56" s="33">
        <f t="shared" si="6"/>
        <v>0</v>
      </c>
      <c r="E56" s="25"/>
    </row>
    <row r="57" spans="1:5" ht="34.5" x14ac:dyDescent="0.25">
      <c r="A57" s="30">
        <v>4200</v>
      </c>
      <c r="B57" s="44" t="s">
        <v>153</v>
      </c>
      <c r="C57" s="32">
        <v>0</v>
      </c>
      <c r="D57" s="33"/>
      <c r="E57" s="25"/>
    </row>
    <row r="58" spans="1:5" ht="23.25" x14ac:dyDescent="0.25">
      <c r="A58" s="30">
        <v>4210</v>
      </c>
      <c r="B58" s="44" t="s">
        <v>154</v>
      </c>
      <c r="C58" s="32">
        <v>0</v>
      </c>
      <c r="D58" s="33" t="str">
        <f t="shared" ref="D58:D63" si="7">IFERROR(C58/$C$58,"")</f>
        <v/>
      </c>
      <c r="E58" s="25"/>
    </row>
    <row r="59" spans="1:5" x14ac:dyDescent="0.25">
      <c r="A59" s="35">
        <v>4211</v>
      </c>
      <c r="B59" s="5" t="s">
        <v>155</v>
      </c>
      <c r="C59" s="36">
        <v>0</v>
      </c>
      <c r="D59" s="33" t="str">
        <f t="shared" si="7"/>
        <v/>
      </c>
      <c r="E59" s="25"/>
    </row>
    <row r="60" spans="1:5" x14ac:dyDescent="0.25">
      <c r="A60" s="35">
        <v>4212</v>
      </c>
      <c r="B60" s="5" t="s">
        <v>156</v>
      </c>
      <c r="C60" s="36">
        <v>0</v>
      </c>
      <c r="D60" s="33" t="str">
        <f t="shared" si="7"/>
        <v/>
      </c>
      <c r="E60" s="25"/>
    </row>
    <row r="61" spans="1:5" x14ac:dyDescent="0.25">
      <c r="A61" s="35">
        <v>4213</v>
      </c>
      <c r="B61" s="5" t="s">
        <v>157</v>
      </c>
      <c r="C61" s="36">
        <v>0</v>
      </c>
      <c r="D61" s="33" t="str">
        <f t="shared" si="7"/>
        <v/>
      </c>
      <c r="E61" s="25"/>
    </row>
    <row r="62" spans="1:5" x14ac:dyDescent="0.25">
      <c r="A62" s="35">
        <v>4214</v>
      </c>
      <c r="B62" s="5" t="s">
        <v>159</v>
      </c>
      <c r="C62" s="36">
        <v>0</v>
      </c>
      <c r="D62" s="33" t="str">
        <f t="shared" si="7"/>
        <v/>
      </c>
      <c r="E62" s="25"/>
    </row>
    <row r="63" spans="1:5" x14ac:dyDescent="0.25">
      <c r="A63" s="35">
        <v>4215</v>
      </c>
      <c r="B63" s="5" t="s">
        <v>160</v>
      </c>
      <c r="C63" s="36">
        <v>0</v>
      </c>
      <c r="D63" s="33" t="str">
        <f t="shared" si="7"/>
        <v/>
      </c>
      <c r="E63" s="25"/>
    </row>
    <row r="64" spans="1:5" x14ac:dyDescent="0.25">
      <c r="A64" s="30">
        <v>4220</v>
      </c>
      <c r="B64" s="31" t="s">
        <v>161</v>
      </c>
      <c r="C64" s="32">
        <v>0</v>
      </c>
      <c r="D64" s="33" t="str">
        <f t="shared" ref="D64:D68" si="8">IFERROR(C64/$C$64,"")</f>
        <v/>
      </c>
      <c r="E64" s="25"/>
    </row>
    <row r="65" spans="1:5" x14ac:dyDescent="0.25">
      <c r="A65" s="35">
        <v>4221</v>
      </c>
      <c r="B65" s="5" t="s">
        <v>162</v>
      </c>
      <c r="C65" s="36">
        <v>0</v>
      </c>
      <c r="D65" s="33" t="str">
        <f t="shared" si="8"/>
        <v/>
      </c>
      <c r="E65" s="25"/>
    </row>
    <row r="66" spans="1:5" x14ac:dyDescent="0.25">
      <c r="A66" s="35">
        <v>4223</v>
      </c>
      <c r="B66" s="5" t="s">
        <v>164</v>
      </c>
      <c r="C66" s="36">
        <v>0</v>
      </c>
      <c r="D66" s="33" t="str">
        <f t="shared" si="8"/>
        <v/>
      </c>
      <c r="E66" s="25"/>
    </row>
    <row r="67" spans="1:5" x14ac:dyDescent="0.25">
      <c r="A67" s="35">
        <v>4225</v>
      </c>
      <c r="B67" s="5" t="s">
        <v>165</v>
      </c>
      <c r="C67" s="36">
        <v>0</v>
      </c>
      <c r="D67" s="33" t="str">
        <f t="shared" si="8"/>
        <v/>
      </c>
      <c r="E67" s="25"/>
    </row>
    <row r="68" spans="1:5" x14ac:dyDescent="0.25">
      <c r="A68" s="35">
        <v>4227</v>
      </c>
      <c r="B68" s="5" t="s">
        <v>166</v>
      </c>
      <c r="C68" s="36">
        <v>0</v>
      </c>
      <c r="D68" s="33" t="str">
        <f t="shared" si="8"/>
        <v/>
      </c>
      <c r="E68" s="25"/>
    </row>
    <row r="69" spans="1:5" x14ac:dyDescent="0.25">
      <c r="A69" s="45">
        <v>4300</v>
      </c>
      <c r="B69" s="31" t="s">
        <v>37</v>
      </c>
      <c r="C69" s="32">
        <v>23337135.870000001</v>
      </c>
      <c r="D69" s="33"/>
      <c r="E69" s="5"/>
    </row>
    <row r="70" spans="1:5" x14ac:dyDescent="0.25">
      <c r="A70" s="45">
        <v>4310</v>
      </c>
      <c r="B70" s="31" t="s">
        <v>167</v>
      </c>
      <c r="C70" s="32">
        <v>23337135.870000001</v>
      </c>
      <c r="D70" s="33">
        <f t="shared" ref="D70:D72" si="9">IFERROR(C70/$C$70,"")</f>
        <v>1</v>
      </c>
      <c r="E70" s="5"/>
    </row>
    <row r="71" spans="1:5" x14ac:dyDescent="0.25">
      <c r="A71" s="46">
        <v>4311</v>
      </c>
      <c r="B71" s="5" t="s">
        <v>168</v>
      </c>
      <c r="C71" s="36">
        <v>0</v>
      </c>
      <c r="D71" s="33">
        <f t="shared" si="9"/>
        <v>0</v>
      </c>
      <c r="E71" s="5"/>
    </row>
    <row r="72" spans="1:5" x14ac:dyDescent="0.25">
      <c r="A72" s="46">
        <v>4319</v>
      </c>
      <c r="B72" s="5" t="s">
        <v>169</v>
      </c>
      <c r="C72" s="36">
        <v>23337135.870000001</v>
      </c>
      <c r="D72" s="33">
        <f t="shared" si="9"/>
        <v>1</v>
      </c>
      <c r="E72" s="5"/>
    </row>
    <row r="73" spans="1:5" x14ac:dyDescent="0.25">
      <c r="A73" s="45">
        <v>4320</v>
      </c>
      <c r="B73" s="31" t="s">
        <v>170</v>
      </c>
      <c r="C73" s="32">
        <v>0</v>
      </c>
      <c r="D73" s="33" t="str">
        <f t="shared" ref="D73:D78" si="10">IFERROR(C73/$C$73,"")</f>
        <v/>
      </c>
      <c r="E73" s="5"/>
    </row>
    <row r="74" spans="1:5" x14ac:dyDescent="0.25">
      <c r="A74" s="46">
        <v>4321</v>
      </c>
      <c r="B74" s="5" t="s">
        <v>171</v>
      </c>
      <c r="C74" s="36">
        <v>0</v>
      </c>
      <c r="D74" s="33" t="str">
        <f t="shared" si="10"/>
        <v/>
      </c>
      <c r="E74" s="5"/>
    </row>
    <row r="75" spans="1:5" x14ac:dyDescent="0.25">
      <c r="A75" s="46">
        <v>4322</v>
      </c>
      <c r="B75" s="5" t="s">
        <v>172</v>
      </c>
      <c r="C75" s="36">
        <v>0</v>
      </c>
      <c r="D75" s="33" t="str">
        <f t="shared" si="10"/>
        <v/>
      </c>
      <c r="E75" s="5"/>
    </row>
    <row r="76" spans="1:5" x14ac:dyDescent="0.25">
      <c r="A76" s="46">
        <v>4323</v>
      </c>
      <c r="B76" s="5" t="s">
        <v>173</v>
      </c>
      <c r="C76" s="36">
        <v>0</v>
      </c>
      <c r="D76" s="33" t="str">
        <f t="shared" si="10"/>
        <v/>
      </c>
      <c r="E76" s="5"/>
    </row>
    <row r="77" spans="1:5" x14ac:dyDescent="0.25">
      <c r="A77" s="46">
        <v>4324</v>
      </c>
      <c r="B77" s="5" t="s">
        <v>174</v>
      </c>
      <c r="C77" s="36">
        <v>0</v>
      </c>
      <c r="D77" s="33" t="str">
        <f t="shared" si="10"/>
        <v/>
      </c>
      <c r="E77" s="5"/>
    </row>
    <row r="78" spans="1:5" x14ac:dyDescent="0.25">
      <c r="A78" s="46">
        <v>4325</v>
      </c>
      <c r="B78" s="5" t="s">
        <v>175</v>
      </c>
      <c r="C78" s="36">
        <v>0</v>
      </c>
      <c r="D78" s="33" t="str">
        <f t="shared" si="10"/>
        <v/>
      </c>
      <c r="E78" s="5"/>
    </row>
    <row r="79" spans="1:5" x14ac:dyDescent="0.25">
      <c r="A79" s="45">
        <v>4330</v>
      </c>
      <c r="B79" s="31" t="s">
        <v>177</v>
      </c>
      <c r="C79" s="32">
        <v>0</v>
      </c>
      <c r="D79" s="33" t="str">
        <f t="shared" ref="D79:D80" si="11">IFERROR(C79/$C$79,"")</f>
        <v/>
      </c>
      <c r="E79" s="5"/>
    </row>
    <row r="80" spans="1:5" x14ac:dyDescent="0.25">
      <c r="A80" s="46">
        <v>4331</v>
      </c>
      <c r="B80" s="5" t="s">
        <v>177</v>
      </c>
      <c r="C80" s="36">
        <v>0</v>
      </c>
      <c r="D80" s="33" t="str">
        <f t="shared" si="11"/>
        <v/>
      </c>
      <c r="E80" s="5"/>
    </row>
    <row r="81" spans="1:5" x14ac:dyDescent="0.25">
      <c r="A81" s="45">
        <v>4340</v>
      </c>
      <c r="B81" s="31" t="s">
        <v>178</v>
      </c>
      <c r="C81" s="32">
        <v>0</v>
      </c>
      <c r="D81" s="33" t="str">
        <f t="shared" ref="D81:D82" si="12">IFERROR(C81/$C$81,"")</f>
        <v/>
      </c>
      <c r="E81" s="5"/>
    </row>
    <row r="82" spans="1:5" x14ac:dyDescent="0.25">
      <c r="A82" s="46">
        <v>4341</v>
      </c>
      <c r="B82" s="5" t="s">
        <v>178</v>
      </c>
      <c r="C82" s="36">
        <v>0</v>
      </c>
      <c r="D82" s="33" t="str">
        <f t="shared" si="12"/>
        <v/>
      </c>
      <c r="E82" s="5"/>
    </row>
    <row r="83" spans="1:5" x14ac:dyDescent="0.25">
      <c r="A83" s="45">
        <v>4390</v>
      </c>
      <c r="B83" s="31" t="s">
        <v>179</v>
      </c>
      <c r="C83" s="32">
        <v>0</v>
      </c>
      <c r="D83" s="33" t="str">
        <f t="shared" ref="D83:D90" si="13">IFERROR(C83/$C$83,"")</f>
        <v/>
      </c>
      <c r="E83" s="5"/>
    </row>
    <row r="84" spans="1:5" x14ac:dyDescent="0.25">
      <c r="A84" s="46">
        <v>4392</v>
      </c>
      <c r="B84" s="5" t="s">
        <v>180</v>
      </c>
      <c r="C84" s="36">
        <v>0</v>
      </c>
      <c r="D84" s="33" t="str">
        <f t="shared" si="13"/>
        <v/>
      </c>
      <c r="E84" s="5"/>
    </row>
    <row r="85" spans="1:5" x14ac:dyDescent="0.25">
      <c r="A85" s="46">
        <v>4393</v>
      </c>
      <c r="B85" s="5" t="s">
        <v>181</v>
      </c>
      <c r="C85" s="36">
        <v>0</v>
      </c>
      <c r="D85" s="33" t="str">
        <f t="shared" si="13"/>
        <v/>
      </c>
      <c r="E85" s="5"/>
    </row>
    <row r="86" spans="1:5" x14ac:dyDescent="0.25">
      <c r="A86" s="46">
        <v>4394</v>
      </c>
      <c r="B86" s="5" t="s">
        <v>182</v>
      </c>
      <c r="C86" s="36">
        <v>0</v>
      </c>
      <c r="D86" s="33" t="str">
        <f t="shared" si="13"/>
        <v/>
      </c>
      <c r="E86" s="5"/>
    </row>
    <row r="87" spans="1:5" x14ac:dyDescent="0.25">
      <c r="A87" s="46">
        <v>4395</v>
      </c>
      <c r="B87" s="5" t="s">
        <v>183</v>
      </c>
      <c r="C87" s="36">
        <v>0</v>
      </c>
      <c r="D87" s="33" t="str">
        <f t="shared" si="13"/>
        <v/>
      </c>
      <c r="E87" s="5"/>
    </row>
    <row r="88" spans="1:5" x14ac:dyDescent="0.25">
      <c r="A88" s="46">
        <v>4396</v>
      </c>
      <c r="B88" s="5" t="s">
        <v>184</v>
      </c>
      <c r="C88" s="36">
        <v>0</v>
      </c>
      <c r="D88" s="33" t="str">
        <f t="shared" si="13"/>
        <v/>
      </c>
      <c r="E88" s="5"/>
    </row>
    <row r="89" spans="1:5" x14ac:dyDescent="0.25">
      <c r="A89" s="46">
        <v>4397</v>
      </c>
      <c r="B89" s="5" t="s">
        <v>185</v>
      </c>
      <c r="C89" s="36">
        <v>0</v>
      </c>
      <c r="D89" s="33" t="str">
        <f t="shared" si="13"/>
        <v/>
      </c>
      <c r="E89" s="5"/>
    </row>
    <row r="90" spans="1:5" x14ac:dyDescent="0.25">
      <c r="A90" s="46">
        <v>4399</v>
      </c>
      <c r="B90" s="5" t="s">
        <v>179</v>
      </c>
      <c r="C90" s="36">
        <v>0</v>
      </c>
      <c r="D90" s="33" t="str">
        <f t="shared" si="13"/>
        <v/>
      </c>
      <c r="E90" s="5"/>
    </row>
    <row r="91" spans="1:5" x14ac:dyDescent="0.25">
      <c r="A91" s="25"/>
      <c r="B91" s="25"/>
      <c r="C91" s="25"/>
      <c r="D91" s="26"/>
      <c r="E91" s="25"/>
    </row>
    <row r="92" spans="1:5" x14ac:dyDescent="0.25">
      <c r="A92" s="115" t="s">
        <v>186</v>
      </c>
      <c r="B92" s="115"/>
      <c r="C92" s="115"/>
      <c r="D92" s="129"/>
      <c r="E92" s="115"/>
    </row>
    <row r="93" spans="1:5" x14ac:dyDescent="0.25">
      <c r="A93" s="28" t="s">
        <v>99</v>
      </c>
      <c r="B93" s="28" t="s">
        <v>100</v>
      </c>
      <c r="C93" s="27" t="s">
        <v>101</v>
      </c>
      <c r="D93" s="29" t="s">
        <v>102</v>
      </c>
      <c r="E93" s="27" t="s">
        <v>103</v>
      </c>
    </row>
    <row r="94" spans="1:5" x14ac:dyDescent="0.25">
      <c r="A94" s="45">
        <v>5000</v>
      </c>
      <c r="B94" s="31" t="s">
        <v>38</v>
      </c>
      <c r="C94" s="32">
        <v>17929223.280000001</v>
      </c>
      <c r="D94" s="33"/>
      <c r="E94" s="5"/>
    </row>
    <row r="95" spans="1:5" x14ac:dyDescent="0.25">
      <c r="A95" s="45">
        <v>5100</v>
      </c>
      <c r="B95" s="31" t="s">
        <v>187</v>
      </c>
      <c r="C95" s="32">
        <v>17432836.960000001</v>
      </c>
      <c r="D95" s="33"/>
      <c r="E95" s="5"/>
    </row>
    <row r="96" spans="1:5" x14ac:dyDescent="0.25">
      <c r="A96" s="45">
        <v>5110</v>
      </c>
      <c r="B96" s="31" t="s">
        <v>188</v>
      </c>
      <c r="C96" s="32">
        <v>14725603.609999999</v>
      </c>
      <c r="D96" s="33">
        <f t="shared" ref="D96:D102" si="14">IFERROR(C96/$C$96,"")</f>
        <v>1</v>
      </c>
      <c r="E96" s="5"/>
    </row>
    <row r="97" spans="1:5" x14ac:dyDescent="0.25">
      <c r="A97" s="46">
        <v>5111</v>
      </c>
      <c r="B97" s="5" t="s">
        <v>189</v>
      </c>
      <c r="C97" s="36">
        <v>7284613.8600000003</v>
      </c>
      <c r="D97" s="33">
        <f t="shared" si="14"/>
        <v>0.49469034023522795</v>
      </c>
      <c r="E97" s="5"/>
    </row>
    <row r="98" spans="1:5" x14ac:dyDescent="0.25">
      <c r="A98" s="46">
        <v>5112</v>
      </c>
      <c r="B98" s="5" t="s">
        <v>191</v>
      </c>
      <c r="C98" s="36">
        <v>0</v>
      </c>
      <c r="D98" s="33">
        <f t="shared" si="14"/>
        <v>0</v>
      </c>
      <c r="E98" s="5"/>
    </row>
    <row r="99" spans="1:5" x14ac:dyDescent="0.25">
      <c r="A99" s="46">
        <v>5113</v>
      </c>
      <c r="B99" s="5" t="s">
        <v>192</v>
      </c>
      <c r="C99" s="36">
        <v>1292882.5900000001</v>
      </c>
      <c r="D99" s="33">
        <f t="shared" si="14"/>
        <v>8.7798274640641383E-2</v>
      </c>
      <c r="E99" s="5"/>
    </row>
    <row r="100" spans="1:5" x14ac:dyDescent="0.25">
      <c r="A100" s="46">
        <v>5114</v>
      </c>
      <c r="B100" s="5" t="s">
        <v>193</v>
      </c>
      <c r="C100" s="36">
        <v>1943248.08</v>
      </c>
      <c r="D100" s="33">
        <f t="shared" si="14"/>
        <v>0.13196389984858489</v>
      </c>
      <c r="E100" s="5"/>
    </row>
    <row r="101" spans="1:5" x14ac:dyDescent="0.25">
      <c r="A101" s="46">
        <v>5115</v>
      </c>
      <c r="B101" s="5" t="s">
        <v>195</v>
      </c>
      <c r="C101" s="36">
        <v>4204859.08</v>
      </c>
      <c r="D101" s="33">
        <f t="shared" si="14"/>
        <v>0.28554748527554585</v>
      </c>
      <c r="E101" s="5"/>
    </row>
    <row r="102" spans="1:5" x14ac:dyDescent="0.25">
      <c r="A102" s="46">
        <v>5116</v>
      </c>
      <c r="B102" s="5" t="s">
        <v>196</v>
      </c>
      <c r="C102" s="36">
        <v>0</v>
      </c>
      <c r="D102" s="33">
        <f t="shared" si="14"/>
        <v>0</v>
      </c>
      <c r="E102" s="5"/>
    </row>
    <row r="103" spans="1:5" x14ac:dyDescent="0.25">
      <c r="A103" s="45">
        <v>5120</v>
      </c>
      <c r="B103" s="31" t="s">
        <v>197</v>
      </c>
      <c r="C103" s="32">
        <v>728129.69</v>
      </c>
      <c r="D103" s="33">
        <f t="shared" ref="D103:D112" si="15">IFERROR(C103/$C$103,"")</f>
        <v>1</v>
      </c>
      <c r="E103" s="5"/>
    </row>
    <row r="104" spans="1:5" x14ac:dyDescent="0.25">
      <c r="A104" s="46">
        <v>5121</v>
      </c>
      <c r="B104" s="5" t="s">
        <v>198</v>
      </c>
      <c r="C104" s="36">
        <v>144343.4</v>
      </c>
      <c r="D104" s="33">
        <f t="shared" si="15"/>
        <v>0.19823858576622524</v>
      </c>
      <c r="E104" s="5"/>
    </row>
    <row r="105" spans="1:5" x14ac:dyDescent="0.25">
      <c r="A105" s="46">
        <v>5122</v>
      </c>
      <c r="B105" s="5" t="s">
        <v>199</v>
      </c>
      <c r="C105" s="36">
        <v>0</v>
      </c>
      <c r="D105" s="33">
        <f t="shared" si="15"/>
        <v>0</v>
      </c>
      <c r="E105" s="5"/>
    </row>
    <row r="106" spans="1:5" x14ac:dyDescent="0.25">
      <c r="A106" s="46">
        <v>5123</v>
      </c>
      <c r="B106" s="5" t="s">
        <v>201</v>
      </c>
      <c r="C106" s="36">
        <v>0</v>
      </c>
      <c r="D106" s="33">
        <f t="shared" si="15"/>
        <v>0</v>
      </c>
      <c r="E106" s="5"/>
    </row>
    <row r="107" spans="1:5" x14ac:dyDescent="0.25">
      <c r="A107" s="46">
        <v>5124</v>
      </c>
      <c r="B107" s="5" t="s">
        <v>202</v>
      </c>
      <c r="C107" s="36">
        <v>813.14</v>
      </c>
      <c r="D107" s="33">
        <f t="shared" si="15"/>
        <v>1.1167516050609061E-3</v>
      </c>
      <c r="E107" s="5"/>
    </row>
    <row r="108" spans="1:5" x14ac:dyDescent="0.25">
      <c r="A108" s="46">
        <v>5125</v>
      </c>
      <c r="B108" s="5" t="s">
        <v>203</v>
      </c>
      <c r="C108" s="36">
        <v>489.08</v>
      </c>
      <c r="D108" s="33">
        <f t="shared" si="15"/>
        <v>6.716935275637504E-4</v>
      </c>
      <c r="E108" s="5"/>
    </row>
    <row r="109" spans="1:5" x14ac:dyDescent="0.25">
      <c r="A109" s="46">
        <v>5126</v>
      </c>
      <c r="B109" s="5" t="s">
        <v>204</v>
      </c>
      <c r="C109" s="36">
        <v>473995.57</v>
      </c>
      <c r="D109" s="33">
        <f t="shared" si="15"/>
        <v>0.65097684727016147</v>
      </c>
      <c r="E109" s="5"/>
    </row>
    <row r="110" spans="1:5" x14ac:dyDescent="0.25">
      <c r="A110" s="46">
        <v>5127</v>
      </c>
      <c r="B110" s="5" t="s">
        <v>206</v>
      </c>
      <c r="C110" s="36">
        <v>40</v>
      </c>
      <c r="D110" s="33">
        <f t="shared" si="15"/>
        <v>5.4935268468451004E-5</v>
      </c>
      <c r="E110" s="5"/>
    </row>
    <row r="111" spans="1:5" x14ac:dyDescent="0.25">
      <c r="A111" s="46">
        <v>5128</v>
      </c>
      <c r="B111" s="5" t="s">
        <v>207</v>
      </c>
      <c r="C111" s="36">
        <v>0</v>
      </c>
      <c r="D111" s="33">
        <f t="shared" si="15"/>
        <v>0</v>
      </c>
      <c r="E111" s="5"/>
    </row>
    <row r="112" spans="1:5" x14ac:dyDescent="0.25">
      <c r="A112" s="46">
        <v>5129</v>
      </c>
      <c r="B112" s="5" t="s">
        <v>208</v>
      </c>
      <c r="C112" s="36">
        <v>108448.5</v>
      </c>
      <c r="D112" s="33">
        <f t="shared" si="15"/>
        <v>0.1489411865625202</v>
      </c>
      <c r="E112" s="5"/>
    </row>
    <row r="113" spans="1:7" x14ac:dyDescent="0.25">
      <c r="A113" s="45">
        <v>5130</v>
      </c>
      <c r="B113" s="31" t="s">
        <v>209</v>
      </c>
      <c r="C113" s="32">
        <v>1979103.66</v>
      </c>
      <c r="D113" s="33">
        <f t="shared" ref="D113:D122" si="16">IFERROR(C113/$C$113,"")</f>
        <v>1</v>
      </c>
      <c r="E113" s="5"/>
    </row>
    <row r="114" spans="1:7" x14ac:dyDescent="0.25">
      <c r="A114" s="46">
        <v>5131</v>
      </c>
      <c r="B114" s="5" t="s">
        <v>210</v>
      </c>
      <c r="C114" s="36">
        <v>316037.67</v>
      </c>
      <c r="D114" s="33">
        <f t="shared" si="16"/>
        <v>0.1596872747938832</v>
      </c>
      <c r="E114" s="5"/>
      <c r="F114" s="65"/>
      <c r="G114" s="65"/>
    </row>
    <row r="115" spans="1:7" x14ac:dyDescent="0.25">
      <c r="A115" s="46">
        <v>5132</v>
      </c>
      <c r="B115" s="5" t="s">
        <v>211</v>
      </c>
      <c r="C115" s="36">
        <v>148625</v>
      </c>
      <c r="D115" s="33">
        <f t="shared" si="16"/>
        <v>7.5097127555208504E-2</v>
      </c>
      <c r="E115" s="5"/>
    </row>
    <row r="116" spans="1:7" x14ac:dyDescent="0.25">
      <c r="A116" s="46">
        <v>5133</v>
      </c>
      <c r="B116" s="5" t="s">
        <v>212</v>
      </c>
      <c r="C116" s="36">
        <v>531464.34</v>
      </c>
      <c r="D116" s="33">
        <f t="shared" si="16"/>
        <v>0.26853789962674313</v>
      </c>
      <c r="E116" s="5"/>
    </row>
    <row r="117" spans="1:7" x14ac:dyDescent="0.25">
      <c r="A117" s="46">
        <v>5134</v>
      </c>
      <c r="B117" s="5" t="s">
        <v>214</v>
      </c>
      <c r="C117" s="36">
        <v>188893.96</v>
      </c>
      <c r="D117" s="33">
        <f t="shared" si="16"/>
        <v>9.5444197197836519E-2</v>
      </c>
      <c r="E117" s="5"/>
    </row>
    <row r="118" spans="1:7" x14ac:dyDescent="0.25">
      <c r="A118" s="46">
        <v>5135</v>
      </c>
      <c r="B118" s="5" t="s">
        <v>215</v>
      </c>
      <c r="C118" s="36">
        <v>402425.82</v>
      </c>
      <c r="D118" s="33">
        <f t="shared" si="16"/>
        <v>0.20333741386744747</v>
      </c>
      <c r="E118" s="5"/>
    </row>
    <row r="119" spans="1:7" x14ac:dyDescent="0.25">
      <c r="A119" s="46">
        <v>5136</v>
      </c>
      <c r="B119" s="5" t="s">
        <v>217</v>
      </c>
      <c r="C119" s="36">
        <v>11252.36</v>
      </c>
      <c r="D119" s="33">
        <f t="shared" si="16"/>
        <v>5.6855839476341536E-3</v>
      </c>
      <c r="E119" s="5"/>
    </row>
    <row r="120" spans="1:7" x14ac:dyDescent="0.25">
      <c r="A120" s="46">
        <v>5137</v>
      </c>
      <c r="B120" s="5" t="s">
        <v>218</v>
      </c>
      <c r="C120" s="36">
        <v>5926</v>
      </c>
      <c r="D120" s="33">
        <f t="shared" si="16"/>
        <v>2.9942847965831161E-3</v>
      </c>
      <c r="E120" s="5"/>
    </row>
    <row r="121" spans="1:7" x14ac:dyDescent="0.25">
      <c r="A121" s="46">
        <v>5138</v>
      </c>
      <c r="B121" s="5" t="s">
        <v>219</v>
      </c>
      <c r="C121" s="36">
        <v>27828.21</v>
      </c>
      <c r="D121" s="33">
        <f t="shared" si="16"/>
        <v>1.406101689489069E-2</v>
      </c>
      <c r="E121" s="5"/>
    </row>
    <row r="122" spans="1:7" x14ac:dyDescent="0.25">
      <c r="A122" s="46">
        <v>5139</v>
      </c>
      <c r="B122" s="5" t="s">
        <v>220</v>
      </c>
      <c r="C122" s="36">
        <v>346650.3</v>
      </c>
      <c r="D122" s="33">
        <f t="shared" si="16"/>
        <v>0.17515520131977322</v>
      </c>
      <c r="E122" s="5"/>
    </row>
    <row r="123" spans="1:7" x14ac:dyDescent="0.25">
      <c r="A123" s="45">
        <v>5200</v>
      </c>
      <c r="B123" s="31" t="s">
        <v>221</v>
      </c>
      <c r="C123" s="32">
        <v>90188.68</v>
      </c>
      <c r="D123" s="33"/>
      <c r="E123" s="5"/>
    </row>
    <row r="124" spans="1:7" x14ac:dyDescent="0.25">
      <c r="A124" s="45">
        <v>5210</v>
      </c>
      <c r="B124" s="31" t="s">
        <v>222</v>
      </c>
      <c r="C124" s="32">
        <v>0</v>
      </c>
      <c r="D124" s="33" t="str">
        <f t="shared" ref="D124:D126" si="17">IFERROR(C124/$C$124,"")</f>
        <v/>
      </c>
      <c r="E124" s="5"/>
    </row>
    <row r="125" spans="1:7" x14ac:dyDescent="0.25">
      <c r="A125" s="46">
        <v>5211</v>
      </c>
      <c r="B125" s="5" t="s">
        <v>223</v>
      </c>
      <c r="C125" s="36">
        <v>0</v>
      </c>
      <c r="D125" s="33" t="str">
        <f t="shared" si="17"/>
        <v/>
      </c>
      <c r="E125" s="5"/>
    </row>
    <row r="126" spans="1:7" x14ac:dyDescent="0.25">
      <c r="A126" s="46">
        <v>5212</v>
      </c>
      <c r="B126" s="5" t="s">
        <v>224</v>
      </c>
      <c r="C126" s="36">
        <v>0</v>
      </c>
      <c r="D126" s="33" t="str">
        <f t="shared" si="17"/>
        <v/>
      </c>
      <c r="E126" s="5"/>
    </row>
    <row r="127" spans="1:7" x14ac:dyDescent="0.25">
      <c r="A127" s="45">
        <v>5220</v>
      </c>
      <c r="B127" s="31" t="s">
        <v>225</v>
      </c>
      <c r="C127" s="32">
        <v>0</v>
      </c>
      <c r="D127" s="33" t="str">
        <f t="shared" ref="D127:D129" si="18">IFERROR(C127/$C$127,"")</f>
        <v/>
      </c>
      <c r="E127" s="5"/>
    </row>
    <row r="128" spans="1:7" x14ac:dyDescent="0.25">
      <c r="A128" s="46">
        <v>5221</v>
      </c>
      <c r="B128" s="5" t="s">
        <v>226</v>
      </c>
      <c r="C128" s="36">
        <v>0</v>
      </c>
      <c r="D128" s="33" t="str">
        <f t="shared" si="18"/>
        <v/>
      </c>
      <c r="E128" s="5"/>
    </row>
    <row r="129" spans="1:5" x14ac:dyDescent="0.25">
      <c r="A129" s="46">
        <v>5222</v>
      </c>
      <c r="B129" s="5" t="s">
        <v>227</v>
      </c>
      <c r="C129" s="36">
        <v>0</v>
      </c>
      <c r="D129" s="33" t="str">
        <f t="shared" si="18"/>
        <v/>
      </c>
      <c r="E129" s="5"/>
    </row>
    <row r="130" spans="1:5" x14ac:dyDescent="0.25">
      <c r="A130" s="45">
        <v>5230</v>
      </c>
      <c r="B130" s="31" t="s">
        <v>164</v>
      </c>
      <c r="C130" s="32">
        <v>0</v>
      </c>
      <c r="D130" s="33" t="str">
        <f t="shared" ref="D130:D132" si="19">IFERROR(C130/$C$130,"")</f>
        <v/>
      </c>
      <c r="E130" s="5"/>
    </row>
    <row r="131" spans="1:5" x14ac:dyDescent="0.25">
      <c r="A131" s="46">
        <v>5231</v>
      </c>
      <c r="B131" s="5" t="s">
        <v>229</v>
      </c>
      <c r="C131" s="36">
        <v>0</v>
      </c>
      <c r="D131" s="33" t="str">
        <f t="shared" si="19"/>
        <v/>
      </c>
      <c r="E131" s="5"/>
    </row>
    <row r="132" spans="1:5" x14ac:dyDescent="0.25">
      <c r="A132" s="46">
        <v>5232</v>
      </c>
      <c r="B132" s="5" t="s">
        <v>230</v>
      </c>
      <c r="C132" s="36">
        <v>0</v>
      </c>
      <c r="D132" s="33" t="str">
        <f t="shared" si="19"/>
        <v/>
      </c>
      <c r="E132" s="5"/>
    </row>
    <row r="133" spans="1:5" x14ac:dyDescent="0.25">
      <c r="A133" s="45">
        <v>5240</v>
      </c>
      <c r="B133" s="31" t="s">
        <v>231</v>
      </c>
      <c r="C133" s="32">
        <v>90188.68</v>
      </c>
      <c r="D133" s="33">
        <f t="shared" ref="D133:D137" si="20">IFERROR(C133/$C$133,"")</f>
        <v>1</v>
      </c>
      <c r="E133" s="5"/>
    </row>
    <row r="134" spans="1:5" x14ac:dyDescent="0.25">
      <c r="A134" s="46">
        <v>5241</v>
      </c>
      <c r="B134" s="5" t="s">
        <v>232</v>
      </c>
      <c r="C134" s="36">
        <v>90188.68</v>
      </c>
      <c r="D134" s="33">
        <f t="shared" si="20"/>
        <v>1</v>
      </c>
      <c r="E134" s="5"/>
    </row>
    <row r="135" spans="1:5" x14ac:dyDescent="0.25">
      <c r="A135" s="46">
        <v>5242</v>
      </c>
      <c r="B135" s="5" t="s">
        <v>234</v>
      </c>
      <c r="C135" s="36">
        <v>0</v>
      </c>
      <c r="D135" s="33">
        <f t="shared" si="20"/>
        <v>0</v>
      </c>
      <c r="E135" s="5"/>
    </row>
    <row r="136" spans="1:5" x14ac:dyDescent="0.25">
      <c r="A136" s="46">
        <v>5243</v>
      </c>
      <c r="B136" s="5" t="s">
        <v>235</v>
      </c>
      <c r="C136" s="36">
        <v>0</v>
      </c>
      <c r="D136" s="33">
        <f t="shared" si="20"/>
        <v>0</v>
      </c>
      <c r="E136" s="5"/>
    </row>
    <row r="137" spans="1:5" x14ac:dyDescent="0.25">
      <c r="A137" s="46">
        <v>5244</v>
      </c>
      <c r="B137" s="5" t="s">
        <v>237</v>
      </c>
      <c r="C137" s="36">
        <v>0</v>
      </c>
      <c r="D137" s="33">
        <f t="shared" si="20"/>
        <v>0</v>
      </c>
      <c r="E137" s="5"/>
    </row>
    <row r="138" spans="1:5" x14ac:dyDescent="0.25">
      <c r="A138" s="45">
        <v>5250</v>
      </c>
      <c r="B138" s="31" t="s">
        <v>165</v>
      </c>
      <c r="C138" s="32">
        <v>0</v>
      </c>
      <c r="D138" s="33" t="str">
        <f t="shared" ref="D138:D141" si="21">IFERROR(C138/$C$138,"")</f>
        <v/>
      </c>
      <c r="E138" s="5"/>
    </row>
    <row r="139" spans="1:5" x14ac:dyDescent="0.25">
      <c r="A139" s="46">
        <v>5251</v>
      </c>
      <c r="B139" s="5" t="s">
        <v>238</v>
      </c>
      <c r="C139" s="36">
        <v>0</v>
      </c>
      <c r="D139" s="33" t="str">
        <f t="shared" si="21"/>
        <v/>
      </c>
      <c r="E139" s="5"/>
    </row>
    <row r="140" spans="1:5" x14ac:dyDescent="0.25">
      <c r="A140" s="46">
        <v>5252</v>
      </c>
      <c r="B140" s="5" t="s">
        <v>239</v>
      </c>
      <c r="C140" s="36">
        <v>0</v>
      </c>
      <c r="D140" s="33" t="str">
        <f t="shared" si="21"/>
        <v/>
      </c>
      <c r="E140" s="5"/>
    </row>
    <row r="141" spans="1:5" x14ac:dyDescent="0.25">
      <c r="A141" s="46">
        <v>5259</v>
      </c>
      <c r="B141" s="5" t="s">
        <v>240</v>
      </c>
      <c r="C141" s="36">
        <v>0</v>
      </c>
      <c r="D141" s="33" t="str">
        <f t="shared" si="21"/>
        <v/>
      </c>
      <c r="E141" s="5"/>
    </row>
    <row r="142" spans="1:5" x14ac:dyDescent="0.25">
      <c r="A142" s="45">
        <v>5260</v>
      </c>
      <c r="B142" s="31" t="s">
        <v>241</v>
      </c>
      <c r="C142" s="32">
        <v>0</v>
      </c>
      <c r="D142" s="33" t="str">
        <f t="shared" ref="D142:D144" si="22">IFERROR(C142/$C$142,"")</f>
        <v/>
      </c>
      <c r="E142" s="5"/>
    </row>
    <row r="143" spans="1:5" x14ac:dyDescent="0.25">
      <c r="A143" s="46">
        <v>5261</v>
      </c>
      <c r="B143" s="5" t="s">
        <v>242</v>
      </c>
      <c r="C143" s="36">
        <v>0</v>
      </c>
      <c r="D143" s="33" t="str">
        <f t="shared" si="22"/>
        <v/>
      </c>
      <c r="E143" s="5"/>
    </row>
    <row r="144" spans="1:5" x14ac:dyDescent="0.25">
      <c r="A144" s="46">
        <v>5262</v>
      </c>
      <c r="B144" s="5" t="s">
        <v>243</v>
      </c>
      <c r="C144" s="36">
        <v>0</v>
      </c>
      <c r="D144" s="33" t="str">
        <f t="shared" si="22"/>
        <v/>
      </c>
      <c r="E144" s="5"/>
    </row>
    <row r="145" spans="1:5" x14ac:dyDescent="0.25">
      <c r="A145" s="45">
        <v>5270</v>
      </c>
      <c r="B145" s="31" t="s">
        <v>244</v>
      </c>
      <c r="C145" s="32">
        <v>0</v>
      </c>
      <c r="D145" s="33" t="str">
        <f t="shared" ref="D145:D146" si="23">IFERROR(C145/$C$145,"")</f>
        <v/>
      </c>
      <c r="E145" s="5"/>
    </row>
    <row r="146" spans="1:5" x14ac:dyDescent="0.25">
      <c r="A146" s="46">
        <v>5271</v>
      </c>
      <c r="B146" s="5" t="s">
        <v>245</v>
      </c>
      <c r="C146" s="36">
        <v>0</v>
      </c>
      <c r="D146" s="33" t="str">
        <f t="shared" si="23"/>
        <v/>
      </c>
      <c r="E146" s="5"/>
    </row>
    <row r="147" spans="1:5" x14ac:dyDescent="0.25">
      <c r="A147" s="45">
        <v>5280</v>
      </c>
      <c r="B147" s="31" t="s">
        <v>246</v>
      </c>
      <c r="C147" s="32">
        <v>0</v>
      </c>
      <c r="D147" s="33" t="str">
        <f t="shared" ref="D147:D152" si="24">IFERROR(C147/$C$147,"")</f>
        <v/>
      </c>
      <c r="E147" s="5"/>
    </row>
    <row r="148" spans="1:5" x14ac:dyDescent="0.25">
      <c r="A148" s="46">
        <v>5281</v>
      </c>
      <c r="B148" s="5" t="s">
        <v>247</v>
      </c>
      <c r="C148" s="36">
        <v>0</v>
      </c>
      <c r="D148" s="33" t="str">
        <f t="shared" si="24"/>
        <v/>
      </c>
      <c r="E148" s="5"/>
    </row>
    <row r="149" spans="1:5" x14ac:dyDescent="0.25">
      <c r="A149" s="46">
        <v>5282</v>
      </c>
      <c r="B149" s="5" t="s">
        <v>248</v>
      </c>
      <c r="C149" s="36">
        <v>0</v>
      </c>
      <c r="D149" s="33" t="str">
        <f t="shared" si="24"/>
        <v/>
      </c>
      <c r="E149" s="5"/>
    </row>
    <row r="150" spans="1:5" x14ac:dyDescent="0.25">
      <c r="A150" s="46">
        <v>5283</v>
      </c>
      <c r="B150" s="5" t="s">
        <v>249</v>
      </c>
      <c r="C150" s="36">
        <v>0</v>
      </c>
      <c r="D150" s="33" t="str">
        <f t="shared" si="24"/>
        <v/>
      </c>
      <c r="E150" s="5"/>
    </row>
    <row r="151" spans="1:5" x14ac:dyDescent="0.25">
      <c r="A151" s="46">
        <v>5284</v>
      </c>
      <c r="B151" s="5" t="s">
        <v>250</v>
      </c>
      <c r="C151" s="36">
        <v>0</v>
      </c>
      <c r="D151" s="33" t="str">
        <f t="shared" si="24"/>
        <v/>
      </c>
      <c r="E151" s="5"/>
    </row>
    <row r="152" spans="1:5" x14ac:dyDescent="0.25">
      <c r="A152" s="46">
        <v>5285</v>
      </c>
      <c r="B152" s="5" t="s">
        <v>251</v>
      </c>
      <c r="C152" s="36">
        <v>0</v>
      </c>
      <c r="D152" s="33" t="str">
        <f t="shared" si="24"/>
        <v/>
      </c>
      <c r="E152" s="5"/>
    </row>
    <row r="153" spans="1:5" x14ac:dyDescent="0.25">
      <c r="A153" s="45">
        <v>5290</v>
      </c>
      <c r="B153" s="31" t="s">
        <v>252</v>
      </c>
      <c r="C153" s="32">
        <v>0</v>
      </c>
      <c r="D153" s="33" t="str">
        <f t="shared" ref="D153:D155" si="25">IFERROR(C153/$C$153,"")</f>
        <v/>
      </c>
      <c r="E153" s="5"/>
    </row>
    <row r="154" spans="1:5" x14ac:dyDescent="0.25">
      <c r="A154" s="46">
        <v>5291</v>
      </c>
      <c r="B154" s="5" t="s">
        <v>253</v>
      </c>
      <c r="C154" s="36">
        <v>0</v>
      </c>
      <c r="D154" s="33" t="str">
        <f t="shared" si="25"/>
        <v/>
      </c>
      <c r="E154" s="5"/>
    </row>
    <row r="155" spans="1:5" x14ac:dyDescent="0.25">
      <c r="A155" s="46">
        <v>5292</v>
      </c>
      <c r="B155" s="5" t="s">
        <v>254</v>
      </c>
      <c r="C155" s="36">
        <v>0</v>
      </c>
      <c r="D155" s="33" t="str">
        <f t="shared" si="25"/>
        <v/>
      </c>
      <c r="E155" s="5"/>
    </row>
    <row r="156" spans="1:5" x14ac:dyDescent="0.25">
      <c r="A156" s="45">
        <v>5300</v>
      </c>
      <c r="B156" s="31" t="s">
        <v>255</v>
      </c>
      <c r="C156" s="32">
        <v>0</v>
      </c>
      <c r="D156" s="33"/>
      <c r="E156" s="5"/>
    </row>
    <row r="157" spans="1:5" x14ac:dyDescent="0.25">
      <c r="A157" s="45">
        <v>5310</v>
      </c>
      <c r="B157" s="31" t="s">
        <v>155</v>
      </c>
      <c r="C157" s="32">
        <v>0</v>
      </c>
      <c r="D157" s="33" t="str">
        <f t="shared" ref="D157:D159" si="26">IFERROR(C157/$C$157,"")</f>
        <v/>
      </c>
      <c r="E157" s="5"/>
    </row>
    <row r="158" spans="1:5" x14ac:dyDescent="0.25">
      <c r="A158" s="46">
        <v>5311</v>
      </c>
      <c r="B158" s="5" t="s">
        <v>256</v>
      </c>
      <c r="C158" s="36">
        <v>0</v>
      </c>
      <c r="D158" s="33" t="str">
        <f t="shared" si="26"/>
        <v/>
      </c>
      <c r="E158" s="5"/>
    </row>
    <row r="159" spans="1:5" x14ac:dyDescent="0.25">
      <c r="A159" s="46">
        <v>5312</v>
      </c>
      <c r="B159" s="5" t="s">
        <v>257</v>
      </c>
      <c r="C159" s="36">
        <v>0</v>
      </c>
      <c r="D159" s="33" t="str">
        <f t="shared" si="26"/>
        <v/>
      </c>
      <c r="E159" s="5"/>
    </row>
    <row r="160" spans="1:5" x14ac:dyDescent="0.25">
      <c r="A160" s="45">
        <v>5320</v>
      </c>
      <c r="B160" s="31" t="s">
        <v>156</v>
      </c>
      <c r="C160" s="32">
        <v>0</v>
      </c>
      <c r="D160" s="33" t="str">
        <f t="shared" ref="D160:D162" si="27">IFERROR(C160/$C$160,"")</f>
        <v/>
      </c>
      <c r="E160" s="5"/>
    </row>
    <row r="161" spans="1:5" x14ac:dyDescent="0.25">
      <c r="A161" s="46">
        <v>5321</v>
      </c>
      <c r="B161" s="5" t="s">
        <v>258</v>
      </c>
      <c r="C161" s="36">
        <v>0</v>
      </c>
      <c r="D161" s="33" t="str">
        <f t="shared" si="27"/>
        <v/>
      </c>
      <c r="E161" s="5"/>
    </row>
    <row r="162" spans="1:5" x14ac:dyDescent="0.25">
      <c r="A162" s="46">
        <v>5322</v>
      </c>
      <c r="B162" s="5" t="s">
        <v>259</v>
      </c>
      <c r="C162" s="36">
        <v>0</v>
      </c>
      <c r="D162" s="33" t="str">
        <f t="shared" si="27"/>
        <v/>
      </c>
      <c r="E162" s="5"/>
    </row>
    <row r="163" spans="1:5" x14ac:dyDescent="0.25">
      <c r="A163" s="45">
        <v>5330</v>
      </c>
      <c r="B163" s="31" t="s">
        <v>157</v>
      </c>
      <c r="C163" s="32">
        <v>0</v>
      </c>
      <c r="D163" s="33" t="str">
        <f t="shared" ref="D163:D165" si="28">IFERROR(C163/$C$163,"")</f>
        <v/>
      </c>
      <c r="E163" s="5"/>
    </row>
    <row r="164" spans="1:5" x14ac:dyDescent="0.25">
      <c r="A164" s="46">
        <v>5331</v>
      </c>
      <c r="B164" s="5" t="s">
        <v>260</v>
      </c>
      <c r="C164" s="36">
        <v>0</v>
      </c>
      <c r="D164" s="33" t="str">
        <f t="shared" si="28"/>
        <v/>
      </c>
      <c r="E164" s="5"/>
    </row>
    <row r="165" spans="1:5" x14ac:dyDescent="0.25">
      <c r="A165" s="46">
        <v>5332</v>
      </c>
      <c r="B165" s="5" t="s">
        <v>261</v>
      </c>
      <c r="C165" s="36">
        <v>0</v>
      </c>
      <c r="D165" s="33" t="str">
        <f t="shared" si="28"/>
        <v/>
      </c>
      <c r="E165" s="5"/>
    </row>
    <row r="166" spans="1:5" x14ac:dyDescent="0.25">
      <c r="A166" s="45">
        <v>5400</v>
      </c>
      <c r="B166" s="31" t="s">
        <v>262</v>
      </c>
      <c r="C166" s="32">
        <v>0</v>
      </c>
      <c r="D166" s="33"/>
      <c r="E166" s="5"/>
    </row>
    <row r="167" spans="1:5" x14ac:dyDescent="0.25">
      <c r="A167" s="45">
        <v>5410</v>
      </c>
      <c r="B167" s="31" t="s">
        <v>263</v>
      </c>
      <c r="C167" s="32">
        <v>0</v>
      </c>
      <c r="D167" s="33" t="str">
        <f t="shared" ref="D167:D169" si="29">IFERROR(C167/$C$167,"")</f>
        <v/>
      </c>
      <c r="E167" s="5"/>
    </row>
    <row r="168" spans="1:5" x14ac:dyDescent="0.25">
      <c r="A168" s="46">
        <v>5411</v>
      </c>
      <c r="B168" s="5" t="s">
        <v>264</v>
      </c>
      <c r="C168" s="36">
        <v>0</v>
      </c>
      <c r="D168" s="33" t="str">
        <f t="shared" si="29"/>
        <v/>
      </c>
      <c r="E168" s="5"/>
    </row>
    <row r="169" spans="1:5" x14ac:dyDescent="0.25">
      <c r="A169" s="46">
        <v>5412</v>
      </c>
      <c r="B169" s="5" t="s">
        <v>265</v>
      </c>
      <c r="C169" s="36">
        <v>0</v>
      </c>
      <c r="D169" s="33" t="str">
        <f t="shared" si="29"/>
        <v/>
      </c>
      <c r="E169" s="5"/>
    </row>
    <row r="170" spans="1:5" x14ac:dyDescent="0.25">
      <c r="A170" s="45">
        <v>5420</v>
      </c>
      <c r="B170" s="31" t="s">
        <v>266</v>
      </c>
      <c r="C170" s="32">
        <v>0</v>
      </c>
      <c r="D170" s="33" t="str">
        <f t="shared" ref="D170:D172" si="30">IFERROR(C170/$C$170,"")</f>
        <v/>
      </c>
      <c r="E170" s="5"/>
    </row>
    <row r="171" spans="1:5" x14ac:dyDescent="0.25">
      <c r="A171" s="46">
        <v>5421</v>
      </c>
      <c r="B171" s="5" t="s">
        <v>267</v>
      </c>
      <c r="C171" s="36">
        <v>0</v>
      </c>
      <c r="D171" s="33" t="str">
        <f t="shared" si="30"/>
        <v/>
      </c>
      <c r="E171" s="5"/>
    </row>
    <row r="172" spans="1:5" x14ac:dyDescent="0.25">
      <c r="A172" s="46">
        <v>5422</v>
      </c>
      <c r="B172" s="5" t="s">
        <v>268</v>
      </c>
      <c r="C172" s="36">
        <v>0</v>
      </c>
      <c r="D172" s="33" t="str">
        <f t="shared" si="30"/>
        <v/>
      </c>
      <c r="E172" s="5"/>
    </row>
    <row r="173" spans="1:5" x14ac:dyDescent="0.25">
      <c r="A173" s="45">
        <v>5430</v>
      </c>
      <c r="B173" s="31" t="s">
        <v>269</v>
      </c>
      <c r="C173" s="32">
        <v>0</v>
      </c>
      <c r="D173" s="33" t="str">
        <f t="shared" ref="D173:D175" si="31">IFERROR(C173/$C$173,"")</f>
        <v/>
      </c>
      <c r="E173" s="5"/>
    </row>
    <row r="174" spans="1:5" x14ac:dyDescent="0.25">
      <c r="A174" s="46">
        <v>5431</v>
      </c>
      <c r="B174" s="5" t="s">
        <v>270</v>
      </c>
      <c r="C174" s="36">
        <v>0</v>
      </c>
      <c r="D174" s="33" t="str">
        <f t="shared" si="31"/>
        <v/>
      </c>
      <c r="E174" s="5"/>
    </row>
    <row r="175" spans="1:5" x14ac:dyDescent="0.25">
      <c r="A175" s="46">
        <v>5432</v>
      </c>
      <c r="B175" s="5" t="s">
        <v>271</v>
      </c>
      <c r="C175" s="36">
        <v>0</v>
      </c>
      <c r="D175" s="33" t="str">
        <f t="shared" si="31"/>
        <v/>
      </c>
      <c r="E175" s="5"/>
    </row>
    <row r="176" spans="1:5" x14ac:dyDescent="0.25">
      <c r="A176" s="45">
        <v>5440</v>
      </c>
      <c r="B176" s="31" t="s">
        <v>272</v>
      </c>
      <c r="C176" s="32">
        <v>0</v>
      </c>
      <c r="D176" s="33" t="str">
        <f t="shared" ref="D176:D177" si="32">IFERROR(C176/$C$176,"")</f>
        <v/>
      </c>
      <c r="E176" s="5"/>
    </row>
    <row r="177" spans="1:5" x14ac:dyDescent="0.25">
      <c r="A177" s="46">
        <v>5441</v>
      </c>
      <c r="B177" s="5" t="s">
        <v>272</v>
      </c>
      <c r="C177" s="36">
        <v>0</v>
      </c>
      <c r="D177" s="33" t="str">
        <f t="shared" si="32"/>
        <v/>
      </c>
      <c r="E177" s="5"/>
    </row>
    <row r="178" spans="1:5" x14ac:dyDescent="0.25">
      <c r="A178" s="45">
        <v>5450</v>
      </c>
      <c r="B178" s="31" t="s">
        <v>273</v>
      </c>
      <c r="C178" s="32">
        <v>0</v>
      </c>
      <c r="D178" s="33" t="str">
        <f t="shared" ref="D178:D180" si="33">IFERROR(C178/$C$178,"")</f>
        <v/>
      </c>
      <c r="E178" s="5"/>
    </row>
    <row r="179" spans="1:5" x14ac:dyDescent="0.25">
      <c r="A179" s="46">
        <v>5451</v>
      </c>
      <c r="B179" s="5" t="s">
        <v>274</v>
      </c>
      <c r="C179" s="36">
        <v>0</v>
      </c>
      <c r="D179" s="33" t="str">
        <f t="shared" si="33"/>
        <v/>
      </c>
      <c r="E179" s="5"/>
    </row>
    <row r="180" spans="1:5" x14ac:dyDescent="0.25">
      <c r="A180" s="46">
        <v>5452</v>
      </c>
      <c r="B180" s="5" t="s">
        <v>275</v>
      </c>
      <c r="C180" s="36">
        <v>0</v>
      </c>
      <c r="D180" s="33" t="str">
        <f t="shared" si="33"/>
        <v/>
      </c>
      <c r="E180" s="5"/>
    </row>
    <row r="181" spans="1:5" x14ac:dyDescent="0.25">
      <c r="A181" s="45">
        <v>5500</v>
      </c>
      <c r="B181" s="31" t="s">
        <v>276</v>
      </c>
      <c r="C181" s="32">
        <v>406197.64</v>
      </c>
      <c r="D181" s="33"/>
      <c r="E181" s="5"/>
    </row>
    <row r="182" spans="1:5" x14ac:dyDescent="0.25">
      <c r="A182" s="45">
        <v>5510</v>
      </c>
      <c r="B182" s="31" t="s">
        <v>277</v>
      </c>
      <c r="C182" s="32">
        <v>406197.64</v>
      </c>
      <c r="D182" s="33">
        <f t="shared" ref="D182:D190" si="34">IFERROR(C182/$C$182,"")</f>
        <v>1</v>
      </c>
      <c r="E182" s="5"/>
    </row>
    <row r="183" spans="1:5" x14ac:dyDescent="0.25">
      <c r="A183" s="46">
        <v>5511</v>
      </c>
      <c r="B183" s="5" t="s">
        <v>278</v>
      </c>
      <c r="C183" s="36">
        <v>0</v>
      </c>
      <c r="D183" s="33">
        <f t="shared" si="34"/>
        <v>0</v>
      </c>
      <c r="E183" s="5"/>
    </row>
    <row r="184" spans="1:5" x14ac:dyDescent="0.25">
      <c r="A184" s="46">
        <v>5512</v>
      </c>
      <c r="B184" s="5" t="s">
        <v>279</v>
      </c>
      <c r="C184" s="36">
        <v>0</v>
      </c>
      <c r="D184" s="33">
        <f t="shared" si="34"/>
        <v>0</v>
      </c>
      <c r="E184" s="5"/>
    </row>
    <row r="185" spans="1:5" x14ac:dyDescent="0.25">
      <c r="A185" s="46">
        <v>5513</v>
      </c>
      <c r="B185" s="5" t="s">
        <v>280</v>
      </c>
      <c r="C185" s="36">
        <v>0</v>
      </c>
      <c r="D185" s="33">
        <f t="shared" si="34"/>
        <v>0</v>
      </c>
      <c r="E185" s="5"/>
    </row>
    <row r="186" spans="1:5" x14ac:dyDescent="0.25">
      <c r="A186" s="46">
        <v>5514</v>
      </c>
      <c r="B186" s="5" t="s">
        <v>282</v>
      </c>
      <c r="C186" s="36">
        <v>0</v>
      </c>
      <c r="D186" s="33">
        <f t="shared" si="34"/>
        <v>0</v>
      </c>
      <c r="E186" s="5"/>
    </row>
    <row r="187" spans="1:5" x14ac:dyDescent="0.25">
      <c r="A187" s="46">
        <v>5515</v>
      </c>
      <c r="B187" s="5" t="s">
        <v>283</v>
      </c>
      <c r="C187" s="36">
        <v>339272.65</v>
      </c>
      <c r="D187" s="33">
        <f t="shared" si="34"/>
        <v>0.83524032783646895</v>
      </c>
      <c r="E187" s="5"/>
    </row>
    <row r="188" spans="1:5" x14ac:dyDescent="0.25">
      <c r="A188" s="46">
        <v>5516</v>
      </c>
      <c r="B188" s="5" t="s">
        <v>284</v>
      </c>
      <c r="C188" s="36">
        <v>0</v>
      </c>
      <c r="D188" s="33">
        <f t="shared" si="34"/>
        <v>0</v>
      </c>
      <c r="E188" s="5"/>
    </row>
    <row r="189" spans="1:5" x14ac:dyDescent="0.25">
      <c r="A189" s="46">
        <v>5517</v>
      </c>
      <c r="B189" s="5" t="s">
        <v>285</v>
      </c>
      <c r="C189" s="36">
        <v>66924.990000000005</v>
      </c>
      <c r="D189" s="33">
        <f t="shared" si="34"/>
        <v>0.16475967216353105</v>
      </c>
      <c r="E189" s="5"/>
    </row>
    <row r="190" spans="1:5" x14ac:dyDescent="0.25">
      <c r="A190" s="46">
        <v>5518</v>
      </c>
      <c r="B190" s="5" t="s">
        <v>286</v>
      </c>
      <c r="C190" s="36">
        <v>0</v>
      </c>
      <c r="D190" s="33">
        <f t="shared" si="34"/>
        <v>0</v>
      </c>
      <c r="E190" s="5"/>
    </row>
    <row r="191" spans="1:5" x14ac:dyDescent="0.25">
      <c r="A191" s="45">
        <v>5520</v>
      </c>
      <c r="B191" s="31" t="s">
        <v>287</v>
      </c>
      <c r="C191" s="32">
        <v>0</v>
      </c>
      <c r="D191" s="33" t="str">
        <f t="shared" ref="D191:D193" si="35">IFERROR(C191/$C$191,"")</f>
        <v/>
      </c>
      <c r="E191" s="5"/>
    </row>
    <row r="192" spans="1:5" x14ac:dyDescent="0.25">
      <c r="A192" s="46">
        <v>5521</v>
      </c>
      <c r="B192" s="5" t="s">
        <v>288</v>
      </c>
      <c r="C192" s="36">
        <v>0</v>
      </c>
      <c r="D192" s="33" t="str">
        <f t="shared" si="35"/>
        <v/>
      </c>
      <c r="E192" s="5"/>
    </row>
    <row r="193" spans="1:5" x14ac:dyDescent="0.25">
      <c r="A193" s="46">
        <v>5522</v>
      </c>
      <c r="B193" s="5" t="s">
        <v>289</v>
      </c>
      <c r="C193" s="36">
        <v>0</v>
      </c>
      <c r="D193" s="33" t="str">
        <f t="shared" si="35"/>
        <v/>
      </c>
      <c r="E193" s="5"/>
    </row>
    <row r="194" spans="1:5" x14ac:dyDescent="0.25">
      <c r="A194" s="45">
        <v>5530</v>
      </c>
      <c r="B194" s="31" t="s">
        <v>290</v>
      </c>
      <c r="C194" s="32">
        <v>0</v>
      </c>
      <c r="D194" s="33" t="str">
        <f t="shared" ref="D194:D199" si="36">IFERROR(C194/$C$194,"")</f>
        <v/>
      </c>
      <c r="E194" s="5"/>
    </row>
    <row r="195" spans="1:5" x14ac:dyDescent="0.25">
      <c r="A195" s="46">
        <v>5531</v>
      </c>
      <c r="B195" s="5" t="s">
        <v>291</v>
      </c>
      <c r="C195" s="36">
        <v>0</v>
      </c>
      <c r="D195" s="33" t="str">
        <f t="shared" si="36"/>
        <v/>
      </c>
      <c r="E195" s="5"/>
    </row>
    <row r="196" spans="1:5" x14ac:dyDescent="0.25">
      <c r="A196" s="46">
        <v>5532</v>
      </c>
      <c r="B196" s="5" t="s">
        <v>292</v>
      </c>
      <c r="C196" s="36">
        <v>0</v>
      </c>
      <c r="D196" s="33" t="str">
        <f t="shared" si="36"/>
        <v/>
      </c>
      <c r="E196" s="5"/>
    </row>
    <row r="197" spans="1:5" x14ac:dyDescent="0.25">
      <c r="A197" s="46">
        <v>5533</v>
      </c>
      <c r="B197" s="5" t="s">
        <v>293</v>
      </c>
      <c r="C197" s="36">
        <v>0</v>
      </c>
      <c r="D197" s="33" t="str">
        <f t="shared" si="36"/>
        <v/>
      </c>
      <c r="E197" s="5"/>
    </row>
    <row r="198" spans="1:5" x14ac:dyDescent="0.25">
      <c r="A198" s="46">
        <v>5534</v>
      </c>
      <c r="B198" s="5" t="s">
        <v>294</v>
      </c>
      <c r="C198" s="36">
        <v>0</v>
      </c>
      <c r="D198" s="33" t="str">
        <f t="shared" si="36"/>
        <v/>
      </c>
      <c r="E198" s="5"/>
    </row>
    <row r="199" spans="1:5" x14ac:dyDescent="0.25">
      <c r="A199" s="46">
        <v>5535</v>
      </c>
      <c r="B199" s="5" t="s">
        <v>295</v>
      </c>
      <c r="C199" s="36">
        <v>0</v>
      </c>
      <c r="D199" s="33" t="str">
        <f t="shared" si="36"/>
        <v/>
      </c>
      <c r="E199" s="5"/>
    </row>
    <row r="200" spans="1:5" x14ac:dyDescent="0.25">
      <c r="A200" s="45">
        <v>5590</v>
      </c>
      <c r="B200" s="31" t="s">
        <v>297</v>
      </c>
      <c r="C200" s="32">
        <v>0</v>
      </c>
      <c r="D200" s="33" t="str">
        <f t="shared" ref="D200:D209" si="37">IFERROR(C200/$C$200,"")</f>
        <v/>
      </c>
      <c r="E200" s="5"/>
    </row>
    <row r="201" spans="1:5" x14ac:dyDescent="0.25">
      <c r="A201" s="46">
        <v>5591</v>
      </c>
      <c r="B201" s="5" t="s">
        <v>298</v>
      </c>
      <c r="C201" s="36">
        <v>0</v>
      </c>
      <c r="D201" s="33" t="str">
        <f t="shared" si="37"/>
        <v/>
      </c>
      <c r="E201" s="5"/>
    </row>
    <row r="202" spans="1:5" x14ac:dyDescent="0.25">
      <c r="A202" s="46">
        <v>5592</v>
      </c>
      <c r="B202" s="5" t="s">
        <v>299</v>
      </c>
      <c r="C202" s="36">
        <v>0</v>
      </c>
      <c r="D202" s="33" t="str">
        <f t="shared" si="37"/>
        <v/>
      </c>
      <c r="E202" s="5"/>
    </row>
    <row r="203" spans="1:5" x14ac:dyDescent="0.25">
      <c r="A203" s="46">
        <v>5593</v>
      </c>
      <c r="B203" s="5" t="s">
        <v>300</v>
      </c>
      <c r="C203" s="36">
        <v>0</v>
      </c>
      <c r="D203" s="33" t="str">
        <f t="shared" si="37"/>
        <v/>
      </c>
      <c r="E203" s="5"/>
    </row>
    <row r="204" spans="1:5" x14ac:dyDescent="0.25">
      <c r="A204" s="46">
        <v>5594</v>
      </c>
      <c r="B204" s="5" t="s">
        <v>301</v>
      </c>
      <c r="C204" s="36">
        <v>0</v>
      </c>
      <c r="D204" s="33" t="str">
        <f t="shared" si="37"/>
        <v/>
      </c>
      <c r="E204" s="5"/>
    </row>
    <row r="205" spans="1:5" x14ac:dyDescent="0.25">
      <c r="A205" s="46">
        <v>5595</v>
      </c>
      <c r="B205" s="5" t="s">
        <v>302</v>
      </c>
      <c r="C205" s="36">
        <v>0</v>
      </c>
      <c r="D205" s="33" t="str">
        <f t="shared" si="37"/>
        <v/>
      </c>
      <c r="E205" s="5"/>
    </row>
    <row r="206" spans="1:5" x14ac:dyDescent="0.25">
      <c r="A206" s="46">
        <v>5596</v>
      </c>
      <c r="B206" s="5" t="s">
        <v>183</v>
      </c>
      <c r="C206" s="36">
        <v>0</v>
      </c>
      <c r="D206" s="33" t="str">
        <f t="shared" si="37"/>
        <v/>
      </c>
      <c r="E206" s="5"/>
    </row>
    <row r="207" spans="1:5" x14ac:dyDescent="0.25">
      <c r="A207" s="46">
        <v>5597</v>
      </c>
      <c r="B207" s="5" t="s">
        <v>303</v>
      </c>
      <c r="C207" s="36">
        <v>0</v>
      </c>
      <c r="D207" s="33" t="str">
        <f t="shared" si="37"/>
        <v/>
      </c>
      <c r="E207" s="5"/>
    </row>
    <row r="208" spans="1:5" x14ac:dyDescent="0.25">
      <c r="A208" s="46">
        <v>5598</v>
      </c>
      <c r="B208" s="5" t="s">
        <v>304</v>
      </c>
      <c r="C208" s="36">
        <v>0</v>
      </c>
      <c r="D208" s="33" t="str">
        <f t="shared" si="37"/>
        <v/>
      </c>
      <c r="E208" s="5"/>
    </row>
    <row r="209" spans="1:5" x14ac:dyDescent="0.25">
      <c r="A209" s="46">
        <v>5599</v>
      </c>
      <c r="B209" s="5" t="s">
        <v>305</v>
      </c>
      <c r="C209" s="36">
        <v>0</v>
      </c>
      <c r="D209" s="33" t="str">
        <f t="shared" si="37"/>
        <v/>
      </c>
      <c r="E209" s="5"/>
    </row>
    <row r="210" spans="1:5" x14ac:dyDescent="0.25">
      <c r="A210" s="45">
        <v>5600</v>
      </c>
      <c r="B210" s="31" t="s">
        <v>306</v>
      </c>
      <c r="C210" s="32">
        <v>0</v>
      </c>
      <c r="D210" s="33"/>
      <c r="E210" s="5"/>
    </row>
    <row r="211" spans="1:5" x14ac:dyDescent="0.25">
      <c r="A211" s="45">
        <v>5610</v>
      </c>
      <c r="B211" s="31" t="s">
        <v>307</v>
      </c>
      <c r="C211" s="32">
        <v>0</v>
      </c>
      <c r="D211" s="33" t="str">
        <f t="shared" ref="D211:D212" si="38">IFERROR(C211/$C$211,"")</f>
        <v/>
      </c>
      <c r="E211" s="5"/>
    </row>
    <row r="212" spans="1:5" x14ac:dyDescent="0.25">
      <c r="A212" s="46">
        <v>5611</v>
      </c>
      <c r="B212" s="5" t="s">
        <v>308</v>
      </c>
      <c r="C212" s="36">
        <v>0</v>
      </c>
      <c r="D212" s="33" t="str">
        <f t="shared" si="38"/>
        <v/>
      </c>
      <c r="E212" s="5"/>
    </row>
    <row r="213" spans="1:5" x14ac:dyDescent="0.25">
      <c r="A213" s="25"/>
      <c r="B213" s="25"/>
      <c r="C213" s="25"/>
      <c r="D213" s="26"/>
      <c r="E213" s="25"/>
    </row>
    <row r="214" spans="1:5" x14ac:dyDescent="0.25">
      <c r="A214" s="25"/>
      <c r="B214" s="25" t="s">
        <v>309</v>
      </c>
      <c r="C214" s="25"/>
      <c r="D214" s="26"/>
      <c r="E214" s="25"/>
    </row>
  </sheetData>
  <autoFilter ref="A93:C212" xr:uid="{00000000-0009-0000-0000-000064000000}"/>
  <mergeCells count="4">
    <mergeCell ref="A1:C1"/>
    <mergeCell ref="A2:C2"/>
    <mergeCell ref="A3:C3"/>
    <mergeCell ref="A4:C4"/>
  </mergeCells>
  <printOptions horizontalCentered="1" verticalCentered="1"/>
  <pageMargins left="0.23622047244094491" right="0.23622047244094491" top="0.74803149606299213" bottom="0.74803149606299213" header="0.31496062992125984" footer="0.31496062992125984"/>
  <pageSetup paperSize="256"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73"/>
  <sheetViews>
    <sheetView showGridLines="0" view="pageBreakPreview" zoomScaleNormal="100" zoomScaleSheetLayoutView="100" workbookViewId="0">
      <selection sqref="A1:F1"/>
    </sheetView>
  </sheetViews>
  <sheetFormatPr baseColWidth="10" defaultColWidth="14.42578125" defaultRowHeight="15"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12" width="12.7109375" bestFit="1" customWidth="1"/>
    <col min="13" max="26" width="9.140625" customWidth="1"/>
  </cols>
  <sheetData>
    <row r="1" spans="1:8" x14ac:dyDescent="0.25">
      <c r="A1" s="522" t="s">
        <v>59</v>
      </c>
      <c r="B1" s="519"/>
      <c r="C1" s="519"/>
      <c r="D1" s="519"/>
      <c r="E1" s="519"/>
      <c r="F1" s="519"/>
      <c r="G1" s="113" t="s">
        <v>92</v>
      </c>
      <c r="H1" s="114">
        <v>2024</v>
      </c>
    </row>
    <row r="2" spans="1:8" x14ac:dyDescent="0.25">
      <c r="A2" s="522" t="s">
        <v>310</v>
      </c>
      <c r="B2" s="519"/>
      <c r="C2" s="519"/>
      <c r="D2" s="519"/>
      <c r="E2" s="519"/>
      <c r="F2" s="519"/>
      <c r="G2" s="113" t="s">
        <v>94</v>
      </c>
      <c r="H2" s="114" t="s">
        <v>636</v>
      </c>
    </row>
    <row r="3" spans="1:8" x14ac:dyDescent="0.25">
      <c r="A3" s="522" t="s">
        <v>637</v>
      </c>
      <c r="B3" s="519"/>
      <c r="C3" s="519"/>
      <c r="D3" s="519"/>
      <c r="E3" s="519"/>
      <c r="F3" s="519"/>
      <c r="G3" s="113" t="s">
        <v>95</v>
      </c>
      <c r="H3" s="114" t="s">
        <v>638</v>
      </c>
    </row>
    <row r="4" spans="1:8" x14ac:dyDescent="0.25">
      <c r="A4" s="521" t="s">
        <v>96</v>
      </c>
      <c r="B4" s="519"/>
      <c r="C4" s="519"/>
      <c r="D4" s="519"/>
      <c r="E4" s="519"/>
      <c r="F4" s="519"/>
      <c r="G4" s="113"/>
      <c r="H4" s="114"/>
    </row>
    <row r="5" spans="1:8" x14ac:dyDescent="0.25">
      <c r="A5" s="128" t="s">
        <v>97</v>
      </c>
      <c r="B5" s="115"/>
      <c r="C5" s="115"/>
      <c r="D5" s="115"/>
      <c r="E5" s="115"/>
      <c r="F5" s="115"/>
      <c r="G5" s="115"/>
      <c r="H5" s="115"/>
    </row>
    <row r="6" spans="1:8" x14ac:dyDescent="0.25">
      <c r="A6" s="25"/>
      <c r="B6" s="25"/>
      <c r="C6" s="25"/>
      <c r="D6" s="25"/>
      <c r="E6" s="25"/>
      <c r="F6" s="25"/>
      <c r="G6" s="25"/>
      <c r="H6" s="25"/>
    </row>
    <row r="7" spans="1:8" x14ac:dyDescent="0.25">
      <c r="A7" s="115" t="s">
        <v>311</v>
      </c>
      <c r="B7" s="115"/>
      <c r="C7" s="115"/>
      <c r="D7" s="115"/>
      <c r="E7" s="115"/>
      <c r="F7" s="115"/>
      <c r="G7" s="115"/>
      <c r="H7" s="115"/>
    </row>
    <row r="8" spans="1:8" x14ac:dyDescent="0.25">
      <c r="A8" s="28" t="s">
        <v>99</v>
      </c>
      <c r="B8" s="28" t="s">
        <v>100</v>
      </c>
      <c r="C8" s="28" t="s">
        <v>101</v>
      </c>
      <c r="D8" s="28" t="s">
        <v>312</v>
      </c>
      <c r="E8" s="28"/>
      <c r="F8" s="28"/>
      <c r="G8" s="28"/>
      <c r="H8" s="28"/>
    </row>
    <row r="9" spans="1:8" x14ac:dyDescent="0.25">
      <c r="A9" s="53">
        <v>1114</v>
      </c>
      <c r="B9" s="25" t="s">
        <v>313</v>
      </c>
      <c r="C9" s="54">
        <v>275543099.26999998</v>
      </c>
      <c r="D9" s="149" t="s">
        <v>1928</v>
      </c>
      <c r="E9" s="25"/>
      <c r="F9" s="25"/>
      <c r="G9" s="25"/>
      <c r="H9" s="25"/>
    </row>
    <row r="10" spans="1:8" x14ac:dyDescent="0.25">
      <c r="A10" s="53">
        <v>1115</v>
      </c>
      <c r="B10" s="25" t="s">
        <v>314</v>
      </c>
      <c r="C10" s="54">
        <v>0</v>
      </c>
      <c r="D10" s="25"/>
      <c r="E10" s="25"/>
      <c r="F10" s="25"/>
      <c r="G10" s="25"/>
      <c r="H10" s="25"/>
    </row>
    <row r="11" spans="1:8" x14ac:dyDescent="0.25">
      <c r="A11" s="53">
        <v>1121</v>
      </c>
      <c r="B11" s="25" t="s">
        <v>315</v>
      </c>
      <c r="C11" s="54">
        <v>0</v>
      </c>
      <c r="D11" s="25"/>
      <c r="E11" s="25"/>
      <c r="F11" s="25"/>
      <c r="G11" s="25"/>
      <c r="H11" s="25"/>
    </row>
    <row r="12" spans="1:8" x14ac:dyDescent="0.25">
      <c r="A12" s="25"/>
      <c r="B12" s="25"/>
      <c r="C12" s="25"/>
      <c r="D12" s="25"/>
      <c r="E12" s="25"/>
      <c r="F12" s="25"/>
      <c r="G12" s="25"/>
      <c r="H12" s="25"/>
    </row>
    <row r="13" spans="1:8" x14ac:dyDescent="0.25">
      <c r="A13" s="115" t="s">
        <v>316</v>
      </c>
      <c r="B13" s="115"/>
      <c r="C13" s="115"/>
      <c r="D13" s="115"/>
      <c r="E13" s="115"/>
      <c r="F13" s="115"/>
      <c r="G13" s="115"/>
      <c r="H13" s="115"/>
    </row>
    <row r="14" spans="1:8" x14ac:dyDescent="0.25">
      <c r="A14" s="28" t="s">
        <v>99</v>
      </c>
      <c r="B14" s="28" t="s">
        <v>100</v>
      </c>
      <c r="C14" s="28" t="s">
        <v>101</v>
      </c>
      <c r="D14" s="28">
        <v>2023</v>
      </c>
      <c r="E14" s="28">
        <f t="shared" ref="E14:G14" si="0">D14-1</f>
        <v>2022</v>
      </c>
      <c r="F14" s="28">
        <f t="shared" si="0"/>
        <v>2021</v>
      </c>
      <c r="G14" s="28">
        <f t="shared" si="0"/>
        <v>2020</v>
      </c>
      <c r="H14" s="28" t="s">
        <v>317</v>
      </c>
    </row>
    <row r="15" spans="1:8" x14ac:dyDescent="0.25">
      <c r="A15" s="53">
        <v>1122</v>
      </c>
      <c r="B15" s="25" t="s">
        <v>318</v>
      </c>
      <c r="C15" s="54">
        <v>0</v>
      </c>
      <c r="D15" s="54">
        <v>0</v>
      </c>
      <c r="E15" s="54">
        <v>0</v>
      </c>
      <c r="F15" s="54">
        <v>0</v>
      </c>
      <c r="G15" s="54">
        <v>0</v>
      </c>
      <c r="H15" s="25"/>
    </row>
    <row r="16" spans="1:8" x14ac:dyDescent="0.25">
      <c r="A16" s="53">
        <v>1124</v>
      </c>
      <c r="B16" s="25" t="s">
        <v>319</v>
      </c>
      <c r="C16" s="54">
        <v>0</v>
      </c>
      <c r="D16" s="54">
        <v>0</v>
      </c>
      <c r="E16" s="54">
        <v>0</v>
      </c>
      <c r="F16" s="54">
        <v>0</v>
      </c>
      <c r="G16" s="54">
        <v>0</v>
      </c>
      <c r="H16" s="25"/>
    </row>
    <row r="18" spans="1:8" x14ac:dyDescent="0.25">
      <c r="A18" s="115" t="s">
        <v>320</v>
      </c>
      <c r="B18" s="115"/>
      <c r="C18" s="115"/>
      <c r="D18" s="115"/>
      <c r="E18" s="115"/>
      <c r="F18" s="115"/>
      <c r="G18" s="115"/>
      <c r="H18" s="115"/>
    </row>
    <row r="19" spans="1:8" x14ac:dyDescent="0.25">
      <c r="A19" s="28" t="s">
        <v>99</v>
      </c>
      <c r="B19" s="28" t="s">
        <v>100</v>
      </c>
      <c r="C19" s="28" t="s">
        <v>101</v>
      </c>
      <c r="D19" s="28" t="s">
        <v>321</v>
      </c>
      <c r="E19" s="28" t="s">
        <v>322</v>
      </c>
      <c r="F19" s="28" t="s">
        <v>323</v>
      </c>
      <c r="G19" s="28" t="s">
        <v>324</v>
      </c>
      <c r="H19" s="28" t="s">
        <v>325</v>
      </c>
    </row>
    <row r="20" spans="1:8" x14ac:dyDescent="0.25">
      <c r="A20" s="53">
        <v>1123</v>
      </c>
      <c r="B20" s="25" t="s">
        <v>326</v>
      </c>
      <c r="C20" s="54">
        <v>11190725.02</v>
      </c>
      <c r="D20" s="54">
        <v>11190725.02</v>
      </c>
      <c r="E20" s="54">
        <v>0</v>
      </c>
      <c r="F20" s="54">
        <v>0</v>
      </c>
      <c r="G20" s="54">
        <v>0</v>
      </c>
      <c r="H20" s="25" t="s">
        <v>1929</v>
      </c>
    </row>
    <row r="21" spans="1:8" x14ac:dyDescent="0.25">
      <c r="A21" s="53">
        <v>1125</v>
      </c>
      <c r="B21" s="25" t="s">
        <v>327</v>
      </c>
      <c r="C21" s="54">
        <v>5000</v>
      </c>
      <c r="D21" s="54">
        <v>0</v>
      </c>
      <c r="E21" s="54">
        <v>5000</v>
      </c>
      <c r="F21" s="54">
        <v>0</v>
      </c>
      <c r="G21" s="54">
        <v>0</v>
      </c>
      <c r="H21" s="25" t="s">
        <v>1930</v>
      </c>
    </row>
    <row r="22" spans="1:8" x14ac:dyDescent="0.25">
      <c r="A22" s="46">
        <v>1126</v>
      </c>
      <c r="B22" s="5" t="s">
        <v>328</v>
      </c>
      <c r="C22" s="54">
        <v>0</v>
      </c>
      <c r="D22" s="54">
        <v>0</v>
      </c>
      <c r="E22" s="54">
        <v>0</v>
      </c>
      <c r="F22" s="54">
        <v>0</v>
      </c>
      <c r="G22" s="54">
        <v>0</v>
      </c>
      <c r="H22" s="25"/>
    </row>
    <row r="23" spans="1:8" x14ac:dyDescent="0.25">
      <c r="A23" s="46">
        <v>1129</v>
      </c>
      <c r="B23" s="5" t="s">
        <v>329</v>
      </c>
      <c r="C23" s="54">
        <v>0</v>
      </c>
      <c r="D23" s="54">
        <v>0</v>
      </c>
      <c r="E23" s="54">
        <v>0</v>
      </c>
      <c r="F23" s="54">
        <v>0</v>
      </c>
      <c r="G23" s="54">
        <v>0</v>
      </c>
      <c r="H23" s="25"/>
    </row>
    <row r="24" spans="1:8" x14ac:dyDescent="0.25">
      <c r="A24" s="53">
        <v>1131</v>
      </c>
      <c r="B24" s="25" t="s">
        <v>330</v>
      </c>
      <c r="C24" s="54">
        <v>0</v>
      </c>
      <c r="D24" s="54">
        <v>0</v>
      </c>
      <c r="E24" s="54">
        <v>0</v>
      </c>
      <c r="F24" s="54">
        <v>0</v>
      </c>
      <c r="G24" s="54">
        <v>0</v>
      </c>
      <c r="H24" s="25"/>
    </row>
    <row r="25" spans="1:8" x14ac:dyDescent="0.25">
      <c r="A25" s="53">
        <v>1132</v>
      </c>
      <c r="B25" s="25" t="s">
        <v>331</v>
      </c>
      <c r="C25" s="54">
        <v>0</v>
      </c>
      <c r="D25" s="54">
        <v>0</v>
      </c>
      <c r="E25" s="54">
        <v>0</v>
      </c>
      <c r="F25" s="54">
        <v>0</v>
      </c>
      <c r="G25" s="54">
        <v>0</v>
      </c>
      <c r="H25" s="25"/>
    </row>
    <row r="26" spans="1:8" x14ac:dyDescent="0.25">
      <c r="A26" s="53">
        <v>1133</v>
      </c>
      <c r="B26" s="25" t="s">
        <v>332</v>
      </c>
      <c r="C26" s="54">
        <v>0</v>
      </c>
      <c r="D26" s="54">
        <v>0</v>
      </c>
      <c r="E26" s="54">
        <v>0</v>
      </c>
      <c r="F26" s="54">
        <v>0</v>
      </c>
      <c r="G26" s="54">
        <v>0</v>
      </c>
      <c r="H26" s="25"/>
    </row>
    <row r="27" spans="1:8" x14ac:dyDescent="0.25">
      <c r="A27" s="53">
        <v>1134</v>
      </c>
      <c r="B27" s="25" t="s">
        <v>333</v>
      </c>
      <c r="C27" s="54">
        <v>1073078.69</v>
      </c>
      <c r="D27" s="54">
        <v>0</v>
      </c>
      <c r="E27" s="54">
        <v>0</v>
      </c>
      <c r="F27" s="54">
        <f>+C27</f>
        <v>1073078.69</v>
      </c>
      <c r="G27" s="54">
        <v>0</v>
      </c>
      <c r="H27" s="149" t="s">
        <v>1931</v>
      </c>
    </row>
    <row r="28" spans="1:8" x14ac:dyDescent="0.25">
      <c r="A28" s="53">
        <v>1139</v>
      </c>
      <c r="B28" s="25" t="s">
        <v>334</v>
      </c>
      <c r="C28" s="54">
        <v>0</v>
      </c>
      <c r="D28" s="54">
        <v>0</v>
      </c>
      <c r="E28" s="54">
        <v>0</v>
      </c>
      <c r="F28" s="54">
        <v>0</v>
      </c>
      <c r="G28" s="54">
        <v>0</v>
      </c>
      <c r="H28" s="25"/>
    </row>
    <row r="29" spans="1:8" x14ac:dyDescent="0.25">
      <c r="A29" s="25"/>
      <c r="B29" s="25"/>
      <c r="C29" s="25"/>
      <c r="D29" s="25"/>
      <c r="E29" s="25"/>
      <c r="F29" s="25"/>
      <c r="G29" s="25"/>
      <c r="H29" s="25"/>
    </row>
    <row r="30" spans="1:8" x14ac:dyDescent="0.25">
      <c r="A30" s="115" t="s">
        <v>335</v>
      </c>
      <c r="B30" s="115"/>
      <c r="C30" s="115"/>
      <c r="D30" s="115"/>
      <c r="E30" s="115"/>
      <c r="F30" s="115"/>
      <c r="G30" s="115"/>
      <c r="H30" s="115"/>
    </row>
    <row r="31" spans="1:8" x14ac:dyDescent="0.25">
      <c r="A31" s="28" t="s">
        <v>99</v>
      </c>
      <c r="B31" s="28" t="s">
        <v>100</v>
      </c>
      <c r="C31" s="28" t="s">
        <v>101</v>
      </c>
      <c r="D31" s="28" t="s">
        <v>336</v>
      </c>
      <c r="E31" s="28" t="s">
        <v>337</v>
      </c>
      <c r="F31" s="28" t="s">
        <v>338</v>
      </c>
      <c r="G31" s="28"/>
      <c r="H31" s="28"/>
    </row>
    <row r="32" spans="1:8" x14ac:dyDescent="0.25">
      <c r="A32" s="53">
        <v>1140</v>
      </c>
      <c r="B32" s="25" t="s">
        <v>339</v>
      </c>
      <c r="C32" s="54">
        <v>0</v>
      </c>
      <c r="D32" s="25"/>
      <c r="E32" s="25"/>
      <c r="F32" s="25"/>
      <c r="G32" s="25"/>
      <c r="H32" s="25"/>
    </row>
    <row r="33" spans="1:6" x14ac:dyDescent="0.25">
      <c r="A33" s="53">
        <v>1141</v>
      </c>
      <c r="B33" s="25" t="s">
        <v>340</v>
      </c>
      <c r="C33" s="54">
        <v>0</v>
      </c>
      <c r="D33" s="25"/>
      <c r="E33" s="25"/>
      <c r="F33" s="25"/>
    </row>
    <row r="34" spans="1:6" x14ac:dyDescent="0.25">
      <c r="A34" s="53">
        <v>1142</v>
      </c>
      <c r="B34" s="25" t="s">
        <v>341</v>
      </c>
      <c r="C34" s="54">
        <v>0</v>
      </c>
      <c r="D34" s="25"/>
      <c r="E34" s="25"/>
      <c r="F34" s="25"/>
    </row>
    <row r="35" spans="1:6" x14ac:dyDescent="0.25">
      <c r="A35" s="53">
        <v>1143</v>
      </c>
      <c r="B35" s="25" t="s">
        <v>342</v>
      </c>
      <c r="C35" s="54">
        <v>0</v>
      </c>
      <c r="D35" s="25"/>
      <c r="E35" s="25"/>
      <c r="F35" s="25"/>
    </row>
    <row r="36" spans="1:6" x14ac:dyDescent="0.25">
      <c r="A36" s="53">
        <v>1144</v>
      </c>
      <c r="B36" s="25" t="s">
        <v>343</v>
      </c>
      <c r="C36" s="54">
        <v>0</v>
      </c>
      <c r="D36" s="25"/>
      <c r="E36" s="25"/>
      <c r="F36" s="25"/>
    </row>
    <row r="37" spans="1:6" x14ac:dyDescent="0.25">
      <c r="A37" s="53">
        <v>1145</v>
      </c>
      <c r="B37" s="25" t="s">
        <v>344</v>
      </c>
      <c r="C37" s="54">
        <v>0</v>
      </c>
      <c r="D37" s="25"/>
      <c r="E37" s="25"/>
      <c r="F37" s="25"/>
    </row>
    <row r="38" spans="1:6" x14ac:dyDescent="0.25">
      <c r="A38" s="25"/>
      <c r="B38" s="25"/>
      <c r="C38" s="25"/>
      <c r="D38" s="25"/>
      <c r="E38" s="25"/>
      <c r="F38" s="25"/>
    </row>
    <row r="39" spans="1:6" x14ac:dyDescent="0.25">
      <c r="A39" s="115" t="s">
        <v>345</v>
      </c>
      <c r="B39" s="115"/>
      <c r="C39" s="115"/>
      <c r="D39" s="115"/>
      <c r="E39" s="115"/>
      <c r="F39" s="115"/>
    </row>
    <row r="40" spans="1:6" x14ac:dyDescent="0.25">
      <c r="A40" s="28" t="s">
        <v>99</v>
      </c>
      <c r="B40" s="28" t="s">
        <v>100</v>
      </c>
      <c r="C40" s="28" t="s">
        <v>101</v>
      </c>
      <c r="D40" s="28" t="s">
        <v>337</v>
      </c>
      <c r="E40" s="28" t="s">
        <v>346</v>
      </c>
      <c r="F40" s="28" t="s">
        <v>338</v>
      </c>
    </row>
    <row r="41" spans="1:6" x14ac:dyDescent="0.25">
      <c r="A41" s="53">
        <v>1150</v>
      </c>
      <c r="B41" s="25" t="s">
        <v>347</v>
      </c>
      <c r="C41" s="54">
        <v>0</v>
      </c>
      <c r="D41" s="25"/>
      <c r="E41" s="25"/>
      <c r="F41" s="25"/>
    </row>
    <row r="42" spans="1:6" x14ac:dyDescent="0.25">
      <c r="A42" s="53">
        <v>1151</v>
      </c>
      <c r="B42" s="25" t="s">
        <v>348</v>
      </c>
      <c r="C42" s="54">
        <v>0</v>
      </c>
      <c r="D42" s="25"/>
      <c r="E42" s="25"/>
      <c r="F42" s="25"/>
    </row>
    <row r="43" spans="1:6" x14ac:dyDescent="0.25">
      <c r="A43" s="25"/>
      <c r="B43" s="25"/>
      <c r="C43" s="25"/>
      <c r="D43" s="25"/>
      <c r="E43" s="25"/>
      <c r="F43" s="25"/>
    </row>
    <row r="44" spans="1:6" x14ac:dyDescent="0.25">
      <c r="A44" s="115" t="s">
        <v>349</v>
      </c>
      <c r="B44" s="115"/>
      <c r="C44" s="115"/>
      <c r="D44" s="115"/>
      <c r="E44" s="115"/>
      <c r="F44" s="115"/>
    </row>
    <row r="45" spans="1:6" x14ac:dyDescent="0.25">
      <c r="A45" s="28" t="s">
        <v>99</v>
      </c>
      <c r="B45" s="28" t="s">
        <v>100</v>
      </c>
      <c r="C45" s="28" t="s">
        <v>101</v>
      </c>
      <c r="D45" s="28" t="s">
        <v>312</v>
      </c>
      <c r="E45" s="28" t="s">
        <v>325</v>
      </c>
      <c r="F45" s="28"/>
    </row>
    <row r="46" spans="1:6" x14ac:dyDescent="0.25">
      <c r="A46" s="53">
        <v>1213</v>
      </c>
      <c r="B46" s="25" t="s">
        <v>350</v>
      </c>
      <c r="C46" s="54">
        <v>0</v>
      </c>
      <c r="D46" s="25"/>
      <c r="E46" s="25"/>
      <c r="F46" s="25"/>
    </row>
    <row r="47" spans="1:6" x14ac:dyDescent="0.25">
      <c r="A47" s="25"/>
      <c r="B47" s="25"/>
      <c r="C47" s="25"/>
      <c r="D47" s="25"/>
      <c r="E47" s="25"/>
      <c r="F47" s="25"/>
    </row>
    <row r="48" spans="1:6" x14ac:dyDescent="0.25">
      <c r="A48" s="115" t="s">
        <v>351</v>
      </c>
      <c r="B48" s="115"/>
      <c r="C48" s="115"/>
      <c r="D48" s="115"/>
      <c r="E48" s="115"/>
      <c r="F48" s="115"/>
    </row>
    <row r="49" spans="1:10" x14ac:dyDescent="0.25">
      <c r="A49" s="28" t="s">
        <v>99</v>
      </c>
      <c r="B49" s="28" t="s">
        <v>100</v>
      </c>
      <c r="C49" s="28" t="s">
        <v>101</v>
      </c>
      <c r="D49" s="28"/>
      <c r="E49" s="28"/>
      <c r="F49" s="28"/>
      <c r="G49" s="28"/>
      <c r="H49" s="28"/>
      <c r="I49" s="25"/>
      <c r="J49" s="25"/>
    </row>
    <row r="50" spans="1:10" x14ac:dyDescent="0.25">
      <c r="A50" s="53">
        <v>1211</v>
      </c>
      <c r="B50" s="25" t="s">
        <v>352</v>
      </c>
      <c r="C50" s="54">
        <v>0</v>
      </c>
      <c r="D50" s="25"/>
      <c r="E50" s="25"/>
      <c r="F50" s="25"/>
      <c r="G50" s="25"/>
      <c r="H50" s="25"/>
      <c r="I50" s="25"/>
      <c r="J50" s="25"/>
    </row>
    <row r="51" spans="1:10" x14ac:dyDescent="0.25">
      <c r="A51" s="53">
        <v>1212</v>
      </c>
      <c r="B51" s="25" t="s">
        <v>353</v>
      </c>
      <c r="C51" s="54">
        <v>0</v>
      </c>
      <c r="D51" s="25"/>
      <c r="E51" s="25"/>
      <c r="F51" s="25"/>
      <c r="G51" s="25"/>
      <c r="H51" s="25"/>
      <c r="I51" s="25"/>
      <c r="J51" s="25"/>
    </row>
    <row r="52" spans="1:10" x14ac:dyDescent="0.25">
      <c r="A52" s="53">
        <v>1214</v>
      </c>
      <c r="B52" s="25" t="s">
        <v>354</v>
      </c>
      <c r="C52" s="54">
        <v>0</v>
      </c>
      <c r="D52" s="25"/>
      <c r="E52" s="25"/>
      <c r="F52" s="25"/>
      <c r="G52" s="25"/>
      <c r="H52" s="25"/>
      <c r="I52" s="25"/>
      <c r="J52" s="25"/>
    </row>
    <row r="53" spans="1:10" x14ac:dyDescent="0.25">
      <c r="A53" s="25"/>
      <c r="B53" s="25"/>
      <c r="C53" s="25"/>
      <c r="D53" s="25"/>
      <c r="E53" s="25"/>
      <c r="F53" s="25"/>
      <c r="G53" s="25"/>
      <c r="H53" s="25"/>
      <c r="I53" s="25"/>
      <c r="J53" s="25"/>
    </row>
    <row r="54" spans="1:10" x14ac:dyDescent="0.25">
      <c r="A54" s="115" t="s">
        <v>355</v>
      </c>
      <c r="B54" s="115"/>
      <c r="C54" s="115"/>
      <c r="D54" s="115"/>
      <c r="E54" s="115"/>
      <c r="F54" s="115"/>
      <c r="G54" s="115"/>
      <c r="H54" s="115"/>
      <c r="I54" s="115"/>
      <c r="J54" s="115"/>
    </row>
    <row r="55" spans="1:10" x14ac:dyDescent="0.25">
      <c r="A55" s="28" t="s">
        <v>99</v>
      </c>
      <c r="B55" s="28" t="s">
        <v>100</v>
      </c>
      <c r="C55" s="28" t="s">
        <v>101</v>
      </c>
      <c r="D55" s="28" t="s">
        <v>356</v>
      </c>
      <c r="E55" s="28" t="s">
        <v>357</v>
      </c>
      <c r="F55" s="28" t="s">
        <v>358</v>
      </c>
      <c r="G55" s="28" t="s">
        <v>359</v>
      </c>
      <c r="H55" s="28" t="s">
        <v>360</v>
      </c>
      <c r="I55" s="28" t="s">
        <v>361</v>
      </c>
      <c r="J55" s="28" t="s">
        <v>362</v>
      </c>
    </row>
    <row r="56" spans="1:10" x14ac:dyDescent="0.25">
      <c r="A56" s="53">
        <v>1230</v>
      </c>
      <c r="B56" s="25" t="s">
        <v>363</v>
      </c>
      <c r="C56" s="54">
        <v>0</v>
      </c>
      <c r="D56" s="54">
        <v>0</v>
      </c>
      <c r="E56" s="54">
        <v>0</v>
      </c>
      <c r="F56" s="25"/>
      <c r="G56" s="25"/>
      <c r="H56" s="25"/>
      <c r="I56" s="25"/>
      <c r="J56" s="25"/>
    </row>
    <row r="57" spans="1:10" x14ac:dyDescent="0.25">
      <c r="A57" s="53">
        <v>1231</v>
      </c>
      <c r="B57" s="25" t="s">
        <v>364</v>
      </c>
      <c r="C57" s="54">
        <v>0</v>
      </c>
      <c r="D57" s="54">
        <v>0</v>
      </c>
      <c r="E57" s="54">
        <v>0</v>
      </c>
      <c r="F57" s="25"/>
      <c r="G57" s="25"/>
      <c r="H57" s="25"/>
      <c r="I57" s="25"/>
      <c r="J57" s="25"/>
    </row>
    <row r="58" spans="1:10" x14ac:dyDescent="0.25">
      <c r="A58" s="53">
        <v>1232</v>
      </c>
      <c r="B58" s="25" t="s">
        <v>365</v>
      </c>
      <c r="C58" s="54">
        <v>0</v>
      </c>
      <c r="D58" s="54">
        <v>0</v>
      </c>
      <c r="E58" s="54">
        <v>0</v>
      </c>
      <c r="F58" s="25"/>
      <c r="G58" s="25"/>
      <c r="H58" s="25"/>
      <c r="I58" s="25"/>
      <c r="J58" s="25"/>
    </row>
    <row r="59" spans="1:10" x14ac:dyDescent="0.25">
      <c r="A59" s="53">
        <v>1233</v>
      </c>
      <c r="B59" s="25" t="s">
        <v>366</v>
      </c>
      <c r="C59" s="54">
        <v>0</v>
      </c>
      <c r="D59" s="54">
        <v>0</v>
      </c>
      <c r="E59" s="54">
        <v>0</v>
      </c>
      <c r="F59" s="25"/>
      <c r="G59" s="25"/>
      <c r="H59" s="25"/>
      <c r="I59" s="25"/>
      <c r="J59" s="25"/>
    </row>
    <row r="60" spans="1:10" x14ac:dyDescent="0.25">
      <c r="A60" s="53">
        <v>1234</v>
      </c>
      <c r="B60" s="25" t="s">
        <v>367</v>
      </c>
      <c r="C60" s="54">
        <v>0</v>
      </c>
      <c r="D60" s="54">
        <v>0</v>
      </c>
      <c r="E60" s="54">
        <v>0</v>
      </c>
      <c r="F60" s="25"/>
      <c r="G60" s="25"/>
      <c r="H60" s="25"/>
      <c r="I60" s="25"/>
      <c r="J60" s="25"/>
    </row>
    <row r="61" spans="1:10" x14ac:dyDescent="0.25">
      <c r="A61" s="53">
        <v>1235</v>
      </c>
      <c r="B61" s="25" t="s">
        <v>368</v>
      </c>
      <c r="C61" s="54">
        <v>0</v>
      </c>
      <c r="D61" s="54">
        <v>0</v>
      </c>
      <c r="E61" s="54">
        <v>0</v>
      </c>
      <c r="F61" s="25"/>
      <c r="G61" s="25"/>
      <c r="H61" s="25"/>
      <c r="I61" s="25"/>
      <c r="J61" s="25"/>
    </row>
    <row r="62" spans="1:10" x14ac:dyDescent="0.25">
      <c r="A62" s="53">
        <v>1236</v>
      </c>
      <c r="B62" s="25" t="s">
        <v>369</v>
      </c>
      <c r="C62" s="54">
        <v>0</v>
      </c>
      <c r="D62" s="54">
        <v>0</v>
      </c>
      <c r="E62" s="54">
        <v>0</v>
      </c>
      <c r="F62" s="25"/>
      <c r="G62" s="25"/>
      <c r="H62" s="25"/>
      <c r="I62" s="25"/>
      <c r="J62" s="25"/>
    </row>
    <row r="63" spans="1:10" x14ac:dyDescent="0.25">
      <c r="A63" s="53">
        <v>1239</v>
      </c>
      <c r="B63" s="25" t="s">
        <v>370</v>
      </c>
      <c r="C63" s="54">
        <v>0</v>
      </c>
      <c r="D63" s="54">
        <v>0</v>
      </c>
      <c r="E63" s="54">
        <v>0</v>
      </c>
      <c r="F63" s="25"/>
      <c r="G63" s="25"/>
      <c r="H63" s="25"/>
      <c r="I63" s="25"/>
      <c r="J63" s="25"/>
    </row>
    <row r="64" spans="1:10" x14ac:dyDescent="0.25">
      <c r="A64" s="53">
        <v>1240</v>
      </c>
      <c r="B64" s="25" t="s">
        <v>371</v>
      </c>
      <c r="C64" s="54">
        <v>5467525.9000000004</v>
      </c>
      <c r="D64" s="54">
        <v>339272.65</v>
      </c>
      <c r="E64" s="54">
        <v>4808606.3499999996</v>
      </c>
      <c r="F64" s="25" t="s">
        <v>1932</v>
      </c>
      <c r="G64" s="25"/>
      <c r="H64" s="25" t="s">
        <v>1933</v>
      </c>
      <c r="I64" s="25"/>
      <c r="J64" s="25"/>
    </row>
    <row r="65" spans="1:10" x14ac:dyDescent="0.25">
      <c r="A65" s="53">
        <v>1241</v>
      </c>
      <c r="B65" s="25" t="s">
        <v>372</v>
      </c>
      <c r="C65" s="54">
        <v>2346147.15</v>
      </c>
      <c r="D65" s="54">
        <v>301688.65000000002</v>
      </c>
      <c r="E65" s="54">
        <v>1741003.13</v>
      </c>
      <c r="F65" s="25" t="s">
        <v>1932</v>
      </c>
      <c r="G65" s="25" t="s">
        <v>1934</v>
      </c>
      <c r="H65" s="25" t="s">
        <v>1933</v>
      </c>
      <c r="I65" s="25"/>
      <c r="J65" s="25"/>
    </row>
    <row r="66" spans="1:10" x14ac:dyDescent="0.25">
      <c r="A66" s="53">
        <v>1242</v>
      </c>
      <c r="B66" s="25" t="s">
        <v>373</v>
      </c>
      <c r="C66" s="54">
        <v>0</v>
      </c>
      <c r="D66" s="54">
        <v>0</v>
      </c>
      <c r="E66" s="54">
        <v>0</v>
      </c>
      <c r="F66" s="25"/>
      <c r="G66" s="25"/>
      <c r="H66" s="25"/>
      <c r="I66" s="25"/>
      <c r="J66" s="25"/>
    </row>
    <row r="67" spans="1:10" x14ac:dyDescent="0.25">
      <c r="A67" s="53">
        <v>1243</v>
      </c>
      <c r="B67" s="25" t="s">
        <v>374</v>
      </c>
      <c r="C67" s="54">
        <v>0</v>
      </c>
      <c r="D67" s="54">
        <v>0</v>
      </c>
      <c r="E67" s="54">
        <v>0</v>
      </c>
      <c r="F67" s="25"/>
      <c r="G67" s="25"/>
      <c r="H67" s="25"/>
      <c r="I67" s="25"/>
      <c r="J67" s="25"/>
    </row>
    <row r="68" spans="1:10" x14ac:dyDescent="0.25">
      <c r="A68" s="53">
        <v>1244</v>
      </c>
      <c r="B68" s="25" t="s">
        <v>375</v>
      </c>
      <c r="C68" s="54">
        <v>2815752.81</v>
      </c>
      <c r="D68" s="54">
        <v>119233</v>
      </c>
      <c r="E68" s="54">
        <v>2815737.81</v>
      </c>
      <c r="F68" s="25" t="s">
        <v>1932</v>
      </c>
      <c r="G68" s="25"/>
      <c r="H68" s="25"/>
      <c r="I68" s="25"/>
      <c r="J68" s="25"/>
    </row>
    <row r="69" spans="1:10" x14ac:dyDescent="0.25">
      <c r="A69" s="53">
        <v>1245</v>
      </c>
      <c r="B69" s="25" t="s">
        <v>376</v>
      </c>
      <c r="C69" s="54">
        <v>0</v>
      </c>
      <c r="D69" s="54">
        <v>0</v>
      </c>
      <c r="E69" s="54">
        <v>0</v>
      </c>
      <c r="F69" s="25"/>
      <c r="G69" s="25"/>
      <c r="H69" s="25"/>
      <c r="I69" s="25"/>
      <c r="J69" s="25"/>
    </row>
    <row r="70" spans="1:10" x14ac:dyDescent="0.25">
      <c r="A70" s="53">
        <v>1246</v>
      </c>
      <c r="B70" s="25" t="s">
        <v>377</v>
      </c>
      <c r="C70" s="54">
        <v>305625.94</v>
      </c>
      <c r="D70" s="54">
        <v>37584</v>
      </c>
      <c r="E70" s="54">
        <v>251865.41</v>
      </c>
      <c r="F70" s="25" t="s">
        <v>1932</v>
      </c>
      <c r="G70" s="25"/>
      <c r="H70" s="25"/>
      <c r="I70" s="25"/>
      <c r="J70" s="25"/>
    </row>
    <row r="71" spans="1:10" x14ac:dyDescent="0.25">
      <c r="A71" s="53">
        <v>1247</v>
      </c>
      <c r="B71" s="25" t="s">
        <v>378</v>
      </c>
      <c r="C71" s="54">
        <v>0</v>
      </c>
      <c r="D71" s="54">
        <v>0</v>
      </c>
      <c r="E71" s="54">
        <v>0</v>
      </c>
      <c r="F71" s="25"/>
      <c r="G71" s="25"/>
      <c r="H71" s="25"/>
      <c r="I71" s="25"/>
      <c r="J71" s="25"/>
    </row>
    <row r="72" spans="1:10" x14ac:dyDescent="0.25">
      <c r="A72" s="53">
        <v>1248</v>
      </c>
      <c r="B72" s="25" t="s">
        <v>379</v>
      </c>
      <c r="C72" s="54">
        <v>0</v>
      </c>
      <c r="D72" s="54">
        <v>0</v>
      </c>
      <c r="E72" s="54">
        <v>0</v>
      </c>
      <c r="F72" s="25"/>
      <c r="G72" s="25"/>
      <c r="H72" s="25"/>
      <c r="I72" s="25"/>
      <c r="J72" s="25"/>
    </row>
    <row r="73" spans="1:10" x14ac:dyDescent="0.25">
      <c r="A73" s="25"/>
      <c r="B73" s="25"/>
      <c r="C73" s="25"/>
      <c r="D73" s="25"/>
      <c r="E73" s="25"/>
      <c r="F73" s="25"/>
      <c r="G73" s="25"/>
      <c r="H73" s="25"/>
      <c r="I73" s="25"/>
      <c r="J73" s="25"/>
    </row>
    <row r="74" spans="1:10" x14ac:dyDescent="0.25">
      <c r="A74" s="115" t="s">
        <v>380</v>
      </c>
      <c r="B74" s="115"/>
      <c r="C74" s="115"/>
      <c r="D74" s="115"/>
      <c r="E74" s="115"/>
      <c r="F74" s="115"/>
      <c r="G74" s="115"/>
      <c r="H74" s="25"/>
      <c r="I74" s="25"/>
      <c r="J74" s="25"/>
    </row>
    <row r="75" spans="1:10" x14ac:dyDescent="0.25">
      <c r="A75" s="28" t="s">
        <v>99</v>
      </c>
      <c r="B75" s="28" t="s">
        <v>100</v>
      </c>
      <c r="C75" s="28" t="s">
        <v>101</v>
      </c>
      <c r="D75" s="28" t="s">
        <v>381</v>
      </c>
      <c r="E75" s="28" t="s">
        <v>382</v>
      </c>
      <c r="F75" s="28" t="s">
        <v>383</v>
      </c>
      <c r="G75" s="28" t="s">
        <v>384</v>
      </c>
      <c r="H75" s="25"/>
      <c r="I75" s="25"/>
      <c r="J75" s="25"/>
    </row>
    <row r="76" spans="1:10" x14ac:dyDescent="0.25">
      <c r="A76" s="53">
        <v>1250</v>
      </c>
      <c r="B76" s="25" t="s">
        <v>385</v>
      </c>
      <c r="C76" s="54">
        <v>520667.31</v>
      </c>
      <c r="D76" s="54">
        <v>66924.990000000005</v>
      </c>
      <c r="E76" s="54">
        <v>392336.42</v>
      </c>
      <c r="F76" s="25"/>
      <c r="G76" s="25"/>
      <c r="H76" s="25" t="s">
        <v>1933</v>
      </c>
      <c r="I76" s="25"/>
      <c r="J76" s="25"/>
    </row>
    <row r="77" spans="1:10" x14ac:dyDescent="0.25">
      <c r="A77" s="53">
        <v>1251</v>
      </c>
      <c r="B77" s="25" t="s">
        <v>386</v>
      </c>
      <c r="C77" s="54">
        <v>31056.9</v>
      </c>
      <c r="D77" s="54">
        <v>66924.990000000005</v>
      </c>
      <c r="E77" s="54">
        <v>103552.97</v>
      </c>
      <c r="F77" s="25"/>
      <c r="G77" s="25">
        <v>0.3</v>
      </c>
      <c r="H77" s="25" t="s">
        <v>1933</v>
      </c>
      <c r="I77" s="25"/>
      <c r="J77" s="25"/>
    </row>
    <row r="78" spans="1:10" x14ac:dyDescent="0.25">
      <c r="A78" s="53">
        <v>1252</v>
      </c>
      <c r="B78" s="25" t="s">
        <v>387</v>
      </c>
      <c r="C78" s="54">
        <v>0</v>
      </c>
      <c r="D78" s="54">
        <v>0</v>
      </c>
      <c r="E78" s="54">
        <v>0</v>
      </c>
      <c r="F78" s="25"/>
      <c r="G78" s="25"/>
      <c r="H78" s="25"/>
      <c r="I78" s="25"/>
      <c r="J78" s="25"/>
    </row>
    <row r="79" spans="1:10" x14ac:dyDescent="0.25">
      <c r="A79" s="53">
        <v>1253</v>
      </c>
      <c r="B79" s="25" t="s">
        <v>388</v>
      </c>
      <c r="C79" s="54">
        <v>0</v>
      </c>
      <c r="D79" s="54">
        <v>0</v>
      </c>
      <c r="E79" s="54">
        <v>0</v>
      </c>
      <c r="F79" s="25"/>
      <c r="G79" s="25"/>
      <c r="H79" s="25"/>
      <c r="I79" s="25"/>
      <c r="J79" s="25"/>
    </row>
    <row r="80" spans="1:10" x14ac:dyDescent="0.25">
      <c r="A80" s="53">
        <v>1254</v>
      </c>
      <c r="B80" s="25" t="s">
        <v>389</v>
      </c>
      <c r="C80" s="54">
        <v>489610.41</v>
      </c>
      <c r="D80" s="54">
        <v>0</v>
      </c>
      <c r="E80" s="54">
        <v>288783.45</v>
      </c>
      <c r="F80" s="25"/>
      <c r="G80" s="25">
        <v>0.1</v>
      </c>
      <c r="H80" s="25" t="s">
        <v>1933</v>
      </c>
      <c r="I80" s="25"/>
      <c r="J80" s="25"/>
    </row>
    <row r="81" spans="1:7" x14ac:dyDescent="0.25">
      <c r="A81" s="53">
        <v>1259</v>
      </c>
      <c r="B81" s="25" t="s">
        <v>390</v>
      </c>
      <c r="C81" s="54">
        <v>0</v>
      </c>
      <c r="D81" s="54">
        <v>0</v>
      </c>
      <c r="E81" s="54">
        <v>0</v>
      </c>
      <c r="F81" s="25"/>
      <c r="G81" s="25"/>
    </row>
    <row r="82" spans="1:7" x14ac:dyDescent="0.25">
      <c r="A82" s="53">
        <v>1270</v>
      </c>
      <c r="B82" s="25" t="s">
        <v>391</v>
      </c>
      <c r="C82" s="54">
        <v>0</v>
      </c>
      <c r="D82" s="54">
        <v>0</v>
      </c>
      <c r="E82" s="54">
        <v>0</v>
      </c>
      <c r="F82" s="25"/>
      <c r="G82" s="25"/>
    </row>
    <row r="83" spans="1:7" x14ac:dyDescent="0.25">
      <c r="A83" s="53">
        <v>1271</v>
      </c>
      <c r="B83" s="25" t="s">
        <v>392</v>
      </c>
      <c r="C83" s="54">
        <v>0</v>
      </c>
      <c r="D83" s="54">
        <v>0</v>
      </c>
      <c r="E83" s="54">
        <v>0</v>
      </c>
      <c r="F83" s="25"/>
      <c r="G83" s="25"/>
    </row>
    <row r="84" spans="1:7" x14ac:dyDescent="0.25">
      <c r="A84" s="53">
        <v>1272</v>
      </c>
      <c r="B84" s="25" t="s">
        <v>393</v>
      </c>
      <c r="C84" s="54">
        <v>0</v>
      </c>
      <c r="D84" s="54">
        <v>0</v>
      </c>
      <c r="E84" s="54">
        <v>0</v>
      </c>
      <c r="F84" s="25"/>
      <c r="G84" s="25"/>
    </row>
    <row r="85" spans="1:7" x14ac:dyDescent="0.25">
      <c r="A85" s="53">
        <v>1273</v>
      </c>
      <c r="B85" s="25" t="s">
        <v>394</v>
      </c>
      <c r="C85" s="54">
        <v>0</v>
      </c>
      <c r="D85" s="54">
        <v>0</v>
      </c>
      <c r="E85" s="54">
        <v>0</v>
      </c>
      <c r="F85" s="25"/>
      <c r="G85" s="25"/>
    </row>
    <row r="86" spans="1:7" x14ac:dyDescent="0.25">
      <c r="A86" s="53">
        <v>1274</v>
      </c>
      <c r="B86" s="25" t="s">
        <v>395</v>
      </c>
      <c r="C86" s="54">
        <v>0</v>
      </c>
      <c r="D86" s="54">
        <v>0</v>
      </c>
      <c r="E86" s="54">
        <v>0</v>
      </c>
      <c r="F86" s="25"/>
      <c r="G86" s="25"/>
    </row>
    <row r="87" spans="1:7" x14ac:dyDescent="0.25">
      <c r="A87" s="53">
        <v>1275</v>
      </c>
      <c r="B87" s="25" t="s">
        <v>396</v>
      </c>
      <c r="C87" s="54">
        <v>0</v>
      </c>
      <c r="D87" s="54">
        <v>0</v>
      </c>
      <c r="E87" s="54">
        <v>0</v>
      </c>
      <c r="F87" s="25"/>
      <c r="G87" s="25"/>
    </row>
    <row r="88" spans="1:7" x14ac:dyDescent="0.25">
      <c r="A88" s="53">
        <v>1279</v>
      </c>
      <c r="B88" s="25" t="s">
        <v>397</v>
      </c>
      <c r="C88" s="54">
        <v>0</v>
      </c>
      <c r="D88" s="54">
        <v>0</v>
      </c>
      <c r="E88" s="54">
        <v>0</v>
      </c>
      <c r="F88" s="25"/>
      <c r="G88" s="25"/>
    </row>
    <row r="89" spans="1:7" x14ac:dyDescent="0.25">
      <c r="A89" s="25"/>
      <c r="B89" s="25"/>
      <c r="C89" s="25"/>
      <c r="D89" s="25"/>
      <c r="E89" s="25"/>
      <c r="F89" s="25"/>
      <c r="G89" s="25"/>
    </row>
    <row r="90" spans="1:7" x14ac:dyDescent="0.25">
      <c r="A90" s="115" t="s">
        <v>398</v>
      </c>
      <c r="B90" s="115"/>
      <c r="C90" s="115"/>
      <c r="D90" s="115"/>
      <c r="E90" s="115"/>
      <c r="F90" s="115"/>
      <c r="G90" s="115"/>
    </row>
    <row r="91" spans="1:7" x14ac:dyDescent="0.25">
      <c r="A91" s="28" t="s">
        <v>99</v>
      </c>
      <c r="B91" s="28" t="s">
        <v>100</v>
      </c>
      <c r="C91" s="28" t="s">
        <v>101</v>
      </c>
      <c r="D91" s="28" t="s">
        <v>360</v>
      </c>
      <c r="E91" s="28"/>
      <c r="F91" s="28"/>
      <c r="G91" s="28"/>
    </row>
    <row r="92" spans="1:7" x14ac:dyDescent="0.25">
      <c r="A92" s="53">
        <v>1160</v>
      </c>
      <c r="B92" s="25" t="s">
        <v>399</v>
      </c>
      <c r="C92" s="54">
        <v>0</v>
      </c>
      <c r="D92" s="25"/>
      <c r="E92" s="25"/>
      <c r="F92" s="25"/>
      <c r="G92" s="25"/>
    </row>
    <row r="93" spans="1:7" x14ac:dyDescent="0.25">
      <c r="A93" s="53">
        <v>1161</v>
      </c>
      <c r="B93" s="25" t="s">
        <v>400</v>
      </c>
      <c r="C93" s="54">
        <v>0</v>
      </c>
      <c r="D93" s="25"/>
      <c r="E93" s="25"/>
      <c r="F93" s="25"/>
      <c r="G93" s="25"/>
    </row>
    <row r="94" spans="1:7" x14ac:dyDescent="0.25">
      <c r="A94" s="53">
        <v>1162</v>
      </c>
      <c r="B94" s="25" t="s">
        <v>401</v>
      </c>
      <c r="C94" s="54">
        <v>0</v>
      </c>
      <c r="D94" s="25"/>
      <c r="E94" s="25"/>
      <c r="F94" s="25"/>
      <c r="G94" s="25"/>
    </row>
    <row r="95" spans="1:7" x14ac:dyDescent="0.25">
      <c r="A95" s="25"/>
      <c r="B95" s="25"/>
      <c r="C95" s="25"/>
      <c r="D95" s="25"/>
      <c r="E95" s="25"/>
      <c r="F95" s="25"/>
      <c r="G95" s="25"/>
    </row>
    <row r="96" spans="1:7" x14ac:dyDescent="0.25">
      <c r="A96" s="115" t="s">
        <v>402</v>
      </c>
      <c r="B96" s="115"/>
      <c r="C96" s="115"/>
      <c r="D96" s="115"/>
      <c r="E96" s="115"/>
      <c r="F96" s="115"/>
      <c r="G96" s="115"/>
    </row>
    <row r="97" spans="1:12" x14ac:dyDescent="0.25">
      <c r="A97" s="28" t="s">
        <v>99</v>
      </c>
      <c r="B97" s="28" t="s">
        <v>100</v>
      </c>
      <c r="C97" s="28" t="s">
        <v>101</v>
      </c>
      <c r="D97" s="28" t="s">
        <v>325</v>
      </c>
      <c r="E97" s="28"/>
      <c r="F97" s="28"/>
      <c r="G97" s="28"/>
      <c r="H97" s="28"/>
    </row>
    <row r="98" spans="1:12" x14ac:dyDescent="0.25">
      <c r="A98" s="53">
        <v>1190</v>
      </c>
      <c r="B98" s="25" t="s">
        <v>403</v>
      </c>
      <c r="C98" s="54">
        <v>0</v>
      </c>
      <c r="D98" s="25"/>
      <c r="E98" s="25"/>
      <c r="F98" s="25"/>
      <c r="G98" s="25"/>
      <c r="H98" s="25"/>
    </row>
    <row r="99" spans="1:12" x14ac:dyDescent="0.25">
      <c r="A99" s="53">
        <v>1191</v>
      </c>
      <c r="B99" s="25" t="s">
        <v>404</v>
      </c>
      <c r="C99" s="54">
        <v>0</v>
      </c>
      <c r="D99" s="25"/>
      <c r="E99" s="25"/>
      <c r="F99" s="25"/>
      <c r="G99" s="25"/>
      <c r="H99" s="25"/>
    </row>
    <row r="100" spans="1:12" x14ac:dyDescent="0.25">
      <c r="A100" s="53">
        <v>1192</v>
      </c>
      <c r="B100" s="25" t="s">
        <v>405</v>
      </c>
      <c r="C100" s="54">
        <v>0</v>
      </c>
      <c r="D100" s="25"/>
      <c r="E100" s="25"/>
      <c r="F100" s="25"/>
      <c r="G100" s="25"/>
      <c r="H100" s="25"/>
    </row>
    <row r="101" spans="1:12" x14ac:dyDescent="0.25">
      <c r="A101" s="53">
        <v>1193</v>
      </c>
      <c r="B101" s="25" t="s">
        <v>406</v>
      </c>
      <c r="C101" s="54">
        <v>0</v>
      </c>
      <c r="D101" s="25"/>
      <c r="E101" s="25"/>
      <c r="F101" s="25"/>
      <c r="G101" s="25"/>
      <c r="H101" s="25"/>
    </row>
    <row r="102" spans="1:12" x14ac:dyDescent="0.25">
      <c r="A102" s="53">
        <v>1194</v>
      </c>
      <c r="B102" s="25" t="s">
        <v>407</v>
      </c>
      <c r="C102" s="54">
        <v>0</v>
      </c>
      <c r="D102" s="25"/>
      <c r="E102" s="25"/>
      <c r="F102" s="25"/>
      <c r="G102" s="25"/>
      <c r="H102" s="25"/>
    </row>
    <row r="103" spans="1:12" x14ac:dyDescent="0.25">
      <c r="A103" s="53">
        <v>1290</v>
      </c>
      <c r="B103" s="25" t="s">
        <v>408</v>
      </c>
      <c r="C103" s="54">
        <v>0</v>
      </c>
      <c r="D103" s="25"/>
      <c r="E103" s="25"/>
      <c r="F103" s="25"/>
      <c r="G103" s="25"/>
      <c r="H103" s="25"/>
    </row>
    <row r="104" spans="1:12" x14ac:dyDescent="0.25">
      <c r="A104" s="53">
        <v>1291</v>
      </c>
      <c r="B104" s="25" t="s">
        <v>409</v>
      </c>
      <c r="C104" s="54">
        <v>0</v>
      </c>
      <c r="D104" s="25"/>
      <c r="E104" s="25"/>
      <c r="F104" s="25"/>
      <c r="G104" s="25"/>
      <c r="H104" s="25"/>
    </row>
    <row r="105" spans="1:12" x14ac:dyDescent="0.25">
      <c r="A105" s="53">
        <v>1292</v>
      </c>
      <c r="B105" s="25" t="s">
        <v>410</v>
      </c>
      <c r="C105" s="54">
        <v>0</v>
      </c>
      <c r="D105" s="25"/>
      <c r="E105" s="25"/>
      <c r="F105" s="25"/>
      <c r="G105" s="25"/>
      <c r="H105" s="25"/>
    </row>
    <row r="106" spans="1:12" x14ac:dyDescent="0.25">
      <c r="A106" s="53">
        <v>1293</v>
      </c>
      <c r="B106" s="25" t="s">
        <v>411</v>
      </c>
      <c r="C106" s="54">
        <v>0</v>
      </c>
      <c r="D106" s="25"/>
      <c r="E106" s="25"/>
      <c r="F106" s="25"/>
      <c r="G106" s="25"/>
      <c r="H106" s="25"/>
    </row>
    <row r="107" spans="1:12" x14ac:dyDescent="0.25">
      <c r="A107" s="25"/>
      <c r="B107" s="25"/>
      <c r="C107" s="25"/>
      <c r="D107" s="25"/>
      <c r="E107" s="25"/>
      <c r="F107" s="25"/>
      <c r="G107" s="25"/>
      <c r="H107" s="25"/>
    </row>
    <row r="108" spans="1:12" x14ac:dyDescent="0.25">
      <c r="A108" s="115" t="s">
        <v>412</v>
      </c>
      <c r="B108" s="115"/>
      <c r="C108" s="115"/>
      <c r="D108" s="115"/>
      <c r="E108" s="115"/>
      <c r="F108" s="115"/>
      <c r="G108" s="115"/>
      <c r="H108" s="115"/>
    </row>
    <row r="109" spans="1:12" x14ac:dyDescent="0.25">
      <c r="A109" s="28" t="s">
        <v>99</v>
      </c>
      <c r="B109" s="28" t="s">
        <v>100</v>
      </c>
      <c r="C109" s="28" t="s">
        <v>101</v>
      </c>
      <c r="D109" s="28" t="s">
        <v>321</v>
      </c>
      <c r="E109" s="28" t="s">
        <v>322</v>
      </c>
      <c r="F109" s="28" t="s">
        <v>323</v>
      </c>
      <c r="G109" s="28" t="s">
        <v>413</v>
      </c>
      <c r="H109" s="28" t="s">
        <v>414</v>
      </c>
    </row>
    <row r="110" spans="1:12" x14ac:dyDescent="0.25">
      <c r="A110" s="53">
        <v>2110</v>
      </c>
      <c r="B110" s="25" t="s">
        <v>415</v>
      </c>
      <c r="C110" s="54">
        <v>104455043.90000001</v>
      </c>
      <c r="D110" s="54">
        <f>+D117+D119</f>
        <v>2549311.37</v>
      </c>
      <c r="E110" s="54">
        <f>+E112+E117</f>
        <v>378427.76</v>
      </c>
      <c r="F110" s="54">
        <f>+F113+F119</f>
        <v>101527304.77</v>
      </c>
      <c r="G110" s="54">
        <v>0</v>
      </c>
      <c r="H110" s="25"/>
      <c r="J110" s="65"/>
      <c r="K110" s="65"/>
      <c r="L110" s="65"/>
    </row>
    <row r="111" spans="1:12" x14ac:dyDescent="0.25">
      <c r="A111" s="53">
        <v>2111</v>
      </c>
      <c r="B111" s="25" t="s">
        <v>416</v>
      </c>
      <c r="C111" s="54">
        <v>0</v>
      </c>
      <c r="D111" s="54">
        <v>0</v>
      </c>
      <c r="E111" s="54">
        <v>0</v>
      </c>
      <c r="F111" s="54">
        <v>0</v>
      </c>
      <c r="G111" s="54">
        <v>0</v>
      </c>
      <c r="H111" s="25"/>
      <c r="J111" s="65"/>
    </row>
    <row r="112" spans="1:12" x14ac:dyDescent="0.25">
      <c r="A112" s="53">
        <v>2112</v>
      </c>
      <c r="B112" s="25" t="s">
        <v>417</v>
      </c>
      <c r="C112" s="54">
        <v>255005.4</v>
      </c>
      <c r="D112" s="54">
        <v>0</v>
      </c>
      <c r="E112" s="54">
        <f>+C112</f>
        <v>255005.4</v>
      </c>
      <c r="F112" s="54">
        <v>0</v>
      </c>
      <c r="G112" s="54">
        <v>0</v>
      </c>
      <c r="H112" s="25" t="s">
        <v>1935</v>
      </c>
    </row>
    <row r="113" spans="1:12" x14ac:dyDescent="0.25">
      <c r="A113" s="53">
        <v>2113</v>
      </c>
      <c r="B113" s="25" t="s">
        <v>418</v>
      </c>
      <c r="C113" s="54">
        <v>20852443.02</v>
      </c>
      <c r="D113" s="54">
        <v>0</v>
      </c>
      <c r="E113" s="54">
        <v>0</v>
      </c>
      <c r="F113" s="54">
        <f>+C113</f>
        <v>20852443.02</v>
      </c>
      <c r="G113" s="54">
        <v>0</v>
      </c>
      <c r="H113" s="25" t="s">
        <v>1936</v>
      </c>
    </row>
    <row r="114" spans="1:12" x14ac:dyDescent="0.25">
      <c r="A114" s="53">
        <v>2114</v>
      </c>
      <c r="B114" s="25" t="s">
        <v>419</v>
      </c>
      <c r="C114" s="54">
        <v>0</v>
      </c>
      <c r="D114" s="54">
        <v>0</v>
      </c>
      <c r="E114" s="54">
        <v>0</v>
      </c>
      <c r="F114" s="54">
        <v>0</v>
      </c>
      <c r="G114" s="54">
        <v>0</v>
      </c>
      <c r="H114" s="25"/>
    </row>
    <row r="115" spans="1:12" x14ac:dyDescent="0.25">
      <c r="A115" s="53">
        <v>2115</v>
      </c>
      <c r="B115" s="25" t="s">
        <v>420</v>
      </c>
      <c r="C115" s="54">
        <v>0</v>
      </c>
      <c r="D115" s="54">
        <v>0</v>
      </c>
      <c r="E115" s="54">
        <v>0</v>
      </c>
      <c r="F115" s="54">
        <v>0</v>
      </c>
      <c r="G115" s="54">
        <v>0</v>
      </c>
      <c r="H115" s="25"/>
      <c r="K115" s="263"/>
    </row>
    <row r="116" spans="1:12" x14ac:dyDescent="0.25">
      <c r="A116" s="53">
        <v>2116</v>
      </c>
      <c r="B116" s="25" t="s">
        <v>421</v>
      </c>
      <c r="C116" s="54">
        <v>0</v>
      </c>
      <c r="D116" s="54">
        <v>0</v>
      </c>
      <c r="E116" s="54">
        <v>0</v>
      </c>
      <c r="F116" s="54">
        <v>0</v>
      </c>
      <c r="G116" s="54">
        <v>0</v>
      </c>
      <c r="H116" s="25"/>
    </row>
    <row r="117" spans="1:12" x14ac:dyDescent="0.25">
      <c r="A117" s="53">
        <v>2117</v>
      </c>
      <c r="B117" s="25" t="s">
        <v>422</v>
      </c>
      <c r="C117" s="54">
        <v>450959.56</v>
      </c>
      <c r="D117" s="54">
        <v>327537.2</v>
      </c>
      <c r="E117" s="54">
        <f>+C117-D117</f>
        <v>123422.35999999999</v>
      </c>
      <c r="F117" s="54">
        <v>0</v>
      </c>
      <c r="G117" s="54">
        <v>0</v>
      </c>
      <c r="H117" s="25" t="s">
        <v>1937</v>
      </c>
      <c r="L117" s="65"/>
    </row>
    <row r="118" spans="1:12" x14ac:dyDescent="0.25">
      <c r="A118" s="53">
        <v>2118</v>
      </c>
      <c r="B118" s="25" t="s">
        <v>423</v>
      </c>
      <c r="C118" s="54">
        <v>0</v>
      </c>
      <c r="D118" s="54">
        <v>0</v>
      </c>
      <c r="E118" s="54">
        <v>0</v>
      </c>
      <c r="F118" s="54">
        <v>0</v>
      </c>
      <c r="G118" s="54">
        <v>0</v>
      </c>
      <c r="H118" s="54"/>
      <c r="L118" s="65"/>
    </row>
    <row r="119" spans="1:12" ht="26.25" customHeight="1" x14ac:dyDescent="0.25">
      <c r="A119" s="53">
        <v>2119</v>
      </c>
      <c r="B119" s="25" t="s">
        <v>424</v>
      </c>
      <c r="C119" s="54">
        <v>82896635.920000002</v>
      </c>
      <c r="D119" s="54">
        <v>2221774.17</v>
      </c>
      <c r="E119" s="54">
        <v>0</v>
      </c>
      <c r="F119" s="54">
        <f>+C119-D119</f>
        <v>80674861.75</v>
      </c>
      <c r="G119" s="54">
        <v>0</v>
      </c>
      <c r="H119" s="579" t="s">
        <v>1938</v>
      </c>
      <c r="I119" s="579"/>
      <c r="J119" s="579"/>
      <c r="K119" s="579"/>
    </row>
    <row r="120" spans="1:12" x14ac:dyDescent="0.25">
      <c r="A120" s="53">
        <v>2120</v>
      </c>
      <c r="B120" s="25" t="s">
        <v>425</v>
      </c>
      <c r="C120" s="54">
        <v>0</v>
      </c>
      <c r="D120" s="54">
        <v>0</v>
      </c>
      <c r="E120" s="54">
        <v>0</v>
      </c>
      <c r="F120" s="54">
        <v>0</v>
      </c>
      <c r="G120" s="54">
        <v>0</v>
      </c>
      <c r="H120" s="25"/>
    </row>
    <row r="121" spans="1:12" x14ac:dyDescent="0.25">
      <c r="A121" s="53">
        <v>2121</v>
      </c>
      <c r="B121" s="25" t="s">
        <v>426</v>
      </c>
      <c r="C121" s="54">
        <v>0</v>
      </c>
      <c r="D121" s="54">
        <v>0</v>
      </c>
      <c r="E121" s="54">
        <v>0</v>
      </c>
      <c r="F121" s="54">
        <v>0</v>
      </c>
      <c r="G121" s="54">
        <v>0</v>
      </c>
      <c r="H121" s="25"/>
    </row>
    <row r="122" spans="1:12" x14ac:dyDescent="0.25">
      <c r="A122" s="53">
        <v>2122</v>
      </c>
      <c r="B122" s="25" t="s">
        <v>427</v>
      </c>
      <c r="C122" s="54">
        <v>0</v>
      </c>
      <c r="D122" s="54">
        <v>0</v>
      </c>
      <c r="E122" s="54">
        <v>0</v>
      </c>
      <c r="F122" s="54">
        <v>0</v>
      </c>
      <c r="G122" s="54">
        <v>0</v>
      </c>
      <c r="H122" s="25"/>
    </row>
    <row r="123" spans="1:12" x14ac:dyDescent="0.25">
      <c r="A123" s="53">
        <v>2129</v>
      </c>
      <c r="B123" s="25" t="s">
        <v>428</v>
      </c>
      <c r="C123" s="54">
        <v>0</v>
      </c>
      <c r="D123" s="54">
        <v>0</v>
      </c>
      <c r="E123" s="54">
        <v>0</v>
      </c>
      <c r="F123" s="54">
        <v>0</v>
      </c>
      <c r="G123" s="54">
        <v>0</v>
      </c>
      <c r="H123" s="25"/>
    </row>
    <row r="124" spans="1:12" x14ac:dyDescent="0.25">
      <c r="A124" s="25"/>
      <c r="B124" s="25"/>
      <c r="C124" s="25"/>
      <c r="D124" s="25"/>
      <c r="E124" s="25"/>
      <c r="F124" s="25"/>
      <c r="G124" s="25"/>
      <c r="H124" s="25"/>
    </row>
    <row r="125" spans="1:12" x14ac:dyDescent="0.25">
      <c r="A125" s="115" t="s">
        <v>429</v>
      </c>
      <c r="B125" s="115"/>
      <c r="C125" s="115"/>
      <c r="D125" s="115"/>
      <c r="E125" s="115"/>
      <c r="F125" s="115"/>
      <c r="G125" s="115"/>
      <c r="H125" s="115"/>
    </row>
    <row r="126" spans="1:12" x14ac:dyDescent="0.25">
      <c r="A126" s="28" t="s">
        <v>99</v>
      </c>
      <c r="B126" s="28" t="s">
        <v>100</v>
      </c>
      <c r="C126" s="28" t="s">
        <v>101</v>
      </c>
      <c r="D126" s="28" t="s">
        <v>430</v>
      </c>
      <c r="E126" s="28" t="s">
        <v>325</v>
      </c>
      <c r="F126" s="28"/>
      <c r="G126" s="28"/>
      <c r="H126" s="28"/>
    </row>
    <row r="127" spans="1:12" x14ac:dyDescent="0.25">
      <c r="A127" s="53">
        <v>2160</v>
      </c>
      <c r="B127" s="25" t="s">
        <v>431</v>
      </c>
      <c r="C127" s="54">
        <v>0</v>
      </c>
      <c r="D127" s="25"/>
      <c r="E127" s="25"/>
      <c r="F127" s="25"/>
      <c r="G127" s="25"/>
      <c r="H127" s="25"/>
    </row>
    <row r="128" spans="1:12" x14ac:dyDescent="0.25">
      <c r="A128" s="53">
        <v>2161</v>
      </c>
      <c r="B128" s="25" t="s">
        <v>432</v>
      </c>
      <c r="C128" s="54">
        <v>0</v>
      </c>
      <c r="D128" s="25"/>
      <c r="E128" s="25"/>
      <c r="F128" s="25"/>
      <c r="G128" s="25"/>
      <c r="H128" s="25"/>
    </row>
    <row r="129" spans="1:5" x14ac:dyDescent="0.25">
      <c r="A129" s="53">
        <v>2162</v>
      </c>
      <c r="B129" s="25" t="s">
        <v>433</v>
      </c>
      <c r="C129" s="54">
        <v>0</v>
      </c>
      <c r="D129" s="25"/>
      <c r="E129" s="25"/>
    </row>
    <row r="130" spans="1:5" x14ac:dyDescent="0.25">
      <c r="A130" s="53">
        <v>2163</v>
      </c>
      <c r="B130" s="25" t="s">
        <v>434</v>
      </c>
      <c r="C130" s="54">
        <v>0</v>
      </c>
      <c r="D130" s="25"/>
      <c r="E130" s="25"/>
    </row>
    <row r="131" spans="1:5" x14ac:dyDescent="0.25">
      <c r="A131" s="53">
        <v>2164</v>
      </c>
      <c r="B131" s="25" t="s">
        <v>435</v>
      </c>
      <c r="C131" s="54">
        <v>0</v>
      </c>
      <c r="D131" s="25"/>
      <c r="E131" s="25"/>
    </row>
    <row r="132" spans="1:5" x14ac:dyDescent="0.25">
      <c r="A132" s="53">
        <v>2165</v>
      </c>
      <c r="B132" s="25" t="s">
        <v>436</v>
      </c>
      <c r="C132" s="54">
        <v>0</v>
      </c>
      <c r="D132" s="25"/>
      <c r="E132" s="25"/>
    </row>
    <row r="133" spans="1:5" x14ac:dyDescent="0.25">
      <c r="A133" s="53">
        <v>2166</v>
      </c>
      <c r="B133" s="25" t="s">
        <v>437</v>
      </c>
      <c r="C133" s="54">
        <v>0</v>
      </c>
      <c r="D133" s="25"/>
      <c r="E133" s="25"/>
    </row>
    <row r="134" spans="1:5" x14ac:dyDescent="0.25">
      <c r="A134" s="53">
        <v>2250</v>
      </c>
      <c r="B134" s="25" t="s">
        <v>438</v>
      </c>
      <c r="C134" s="54">
        <v>140312111.86000001</v>
      </c>
      <c r="D134" s="25"/>
      <c r="E134" s="25"/>
    </row>
    <row r="135" spans="1:5" x14ac:dyDescent="0.25">
      <c r="A135" s="53">
        <v>2251</v>
      </c>
      <c r="B135" s="25" t="s">
        <v>439</v>
      </c>
      <c r="C135" s="54">
        <v>0</v>
      </c>
      <c r="D135" s="25"/>
      <c r="E135" s="25"/>
    </row>
    <row r="136" spans="1:5" x14ac:dyDescent="0.25">
      <c r="A136" s="53">
        <v>2252</v>
      </c>
      <c r="B136" s="25" t="s">
        <v>440</v>
      </c>
      <c r="C136" s="54">
        <v>75379.899999999994</v>
      </c>
      <c r="D136" s="25" t="s">
        <v>1939</v>
      </c>
      <c r="E136" s="25" t="s">
        <v>1940</v>
      </c>
    </row>
    <row r="137" spans="1:5" x14ac:dyDescent="0.25">
      <c r="A137" s="53">
        <v>2253</v>
      </c>
      <c r="B137" s="25" t="s">
        <v>441</v>
      </c>
      <c r="C137" s="54">
        <v>135674690.27000001</v>
      </c>
      <c r="D137" s="25" t="s">
        <v>1939</v>
      </c>
      <c r="E137" s="25" t="s">
        <v>1941</v>
      </c>
    </row>
    <row r="138" spans="1:5" x14ac:dyDescent="0.25">
      <c r="A138" s="53">
        <v>2254</v>
      </c>
      <c r="B138" s="25" t="s">
        <v>442</v>
      </c>
      <c r="C138" s="54">
        <v>0</v>
      </c>
      <c r="D138" s="25"/>
      <c r="E138" s="25"/>
    </row>
    <row r="139" spans="1:5" x14ac:dyDescent="0.25">
      <c r="A139" s="53">
        <v>2255</v>
      </c>
      <c r="B139" s="25" t="s">
        <v>443</v>
      </c>
      <c r="C139" s="54">
        <v>4562041.6900000004</v>
      </c>
      <c r="D139" s="25" t="s">
        <v>1939</v>
      </c>
      <c r="E139" s="25" t="s">
        <v>1942</v>
      </c>
    </row>
    <row r="140" spans="1:5" x14ac:dyDescent="0.25">
      <c r="A140" s="53">
        <v>2256</v>
      </c>
      <c r="B140" s="25" t="s">
        <v>444</v>
      </c>
      <c r="C140" s="54">
        <v>0</v>
      </c>
      <c r="D140" s="25"/>
      <c r="E140" s="25"/>
    </row>
    <row r="141" spans="1:5" x14ac:dyDescent="0.25">
      <c r="A141" s="25"/>
      <c r="B141" s="25"/>
      <c r="C141" s="25"/>
      <c r="D141" s="25"/>
      <c r="E141" s="25"/>
    </row>
    <row r="142" spans="1:5" x14ac:dyDescent="0.25">
      <c r="A142" s="115" t="s">
        <v>445</v>
      </c>
      <c r="B142" s="115"/>
      <c r="C142" s="115"/>
      <c r="D142" s="115"/>
      <c r="E142" s="115"/>
    </row>
    <row r="143" spans="1:5" x14ac:dyDescent="0.25">
      <c r="A143" s="58" t="s">
        <v>99</v>
      </c>
      <c r="B143" s="58" t="s">
        <v>100</v>
      </c>
      <c r="C143" s="58" t="s">
        <v>101</v>
      </c>
      <c r="D143" s="28" t="s">
        <v>430</v>
      </c>
      <c r="E143" s="28" t="s">
        <v>325</v>
      </c>
    </row>
    <row r="144" spans="1:5" x14ac:dyDescent="0.25">
      <c r="A144" s="53">
        <v>2150</v>
      </c>
      <c r="B144" s="25" t="s">
        <v>446</v>
      </c>
      <c r="C144" s="54">
        <v>0</v>
      </c>
      <c r="D144" s="25"/>
      <c r="E144" s="25"/>
    </row>
    <row r="145" spans="1:5" x14ac:dyDescent="0.25">
      <c r="A145" s="53">
        <v>2151</v>
      </c>
      <c r="B145" s="25" t="s">
        <v>447</v>
      </c>
      <c r="C145" s="54">
        <v>0</v>
      </c>
      <c r="D145" s="25"/>
      <c r="E145" s="25"/>
    </row>
    <row r="146" spans="1:5" x14ac:dyDescent="0.25">
      <c r="A146" s="53">
        <v>2152</v>
      </c>
      <c r="B146" s="25" t="s">
        <v>448</v>
      </c>
      <c r="C146" s="54">
        <v>0</v>
      </c>
      <c r="D146" s="25"/>
      <c r="E146" s="25"/>
    </row>
    <row r="147" spans="1:5" x14ac:dyDescent="0.25">
      <c r="A147" s="53">
        <v>2159</v>
      </c>
      <c r="B147" s="25" t="s">
        <v>449</v>
      </c>
      <c r="C147" s="54">
        <v>0</v>
      </c>
      <c r="D147" s="25"/>
      <c r="E147" s="25"/>
    </row>
    <row r="148" spans="1:5" x14ac:dyDescent="0.25">
      <c r="A148" s="53">
        <v>2240</v>
      </c>
      <c r="B148" s="25" t="s">
        <v>450</v>
      </c>
      <c r="C148" s="54">
        <v>0</v>
      </c>
      <c r="D148" s="25"/>
      <c r="E148" s="25"/>
    </row>
    <row r="149" spans="1:5" x14ac:dyDescent="0.25">
      <c r="A149" s="53">
        <v>2241</v>
      </c>
      <c r="B149" s="25" t="s">
        <v>451</v>
      </c>
      <c r="C149" s="54">
        <v>0</v>
      </c>
      <c r="D149" s="25"/>
      <c r="E149" s="25"/>
    </row>
    <row r="150" spans="1:5" x14ac:dyDescent="0.25">
      <c r="A150" s="53">
        <v>2242</v>
      </c>
      <c r="B150" s="25" t="s">
        <v>452</v>
      </c>
      <c r="C150" s="54">
        <v>0</v>
      </c>
      <c r="D150" s="25"/>
      <c r="E150" s="25"/>
    </row>
    <row r="151" spans="1:5" x14ac:dyDescent="0.25">
      <c r="A151" s="53">
        <v>2249</v>
      </c>
      <c r="B151" s="25" t="s">
        <v>453</v>
      </c>
      <c r="C151" s="54">
        <v>0</v>
      </c>
      <c r="D151" s="25"/>
      <c r="E151" s="25"/>
    </row>
    <row r="152" spans="1:5" x14ac:dyDescent="0.25">
      <c r="A152" s="53"/>
      <c r="B152" s="25"/>
      <c r="C152" s="54"/>
      <c r="D152" s="25"/>
      <c r="E152" s="25"/>
    </row>
    <row r="153" spans="1:5" x14ac:dyDescent="0.25">
      <c r="A153" s="115" t="s">
        <v>454</v>
      </c>
      <c r="B153" s="115"/>
      <c r="C153" s="115"/>
      <c r="D153" s="115"/>
      <c r="E153" s="115"/>
    </row>
    <row r="154" spans="1:5" x14ac:dyDescent="0.25">
      <c r="A154" s="58" t="s">
        <v>99</v>
      </c>
      <c r="B154" s="58" t="s">
        <v>100</v>
      </c>
      <c r="C154" s="58" t="s">
        <v>101</v>
      </c>
      <c r="D154" s="28" t="s">
        <v>430</v>
      </c>
      <c r="E154" s="28" t="s">
        <v>325</v>
      </c>
    </row>
    <row r="155" spans="1:5" x14ac:dyDescent="0.25">
      <c r="A155" s="53">
        <v>2170</v>
      </c>
      <c r="B155" s="25" t="s">
        <v>455</v>
      </c>
      <c r="C155" s="54">
        <v>0</v>
      </c>
      <c r="D155" s="25"/>
      <c r="E155" s="25"/>
    </row>
    <row r="156" spans="1:5" x14ac:dyDescent="0.25">
      <c r="A156" s="53">
        <v>2171</v>
      </c>
      <c r="B156" s="25" t="s">
        <v>456</v>
      </c>
      <c r="C156" s="54">
        <v>0</v>
      </c>
      <c r="D156" s="25"/>
      <c r="E156" s="25"/>
    </row>
    <row r="157" spans="1:5" x14ac:dyDescent="0.25">
      <c r="A157" s="53">
        <v>2172</v>
      </c>
      <c r="B157" s="25" t="s">
        <v>457</v>
      </c>
      <c r="C157" s="54">
        <v>0</v>
      </c>
      <c r="D157" s="25"/>
      <c r="E157" s="25"/>
    </row>
    <row r="158" spans="1:5" x14ac:dyDescent="0.25">
      <c r="A158" s="53">
        <v>2179</v>
      </c>
      <c r="B158" s="25" t="s">
        <v>458</v>
      </c>
      <c r="C158" s="54">
        <v>0</v>
      </c>
      <c r="D158" s="25"/>
      <c r="E158" s="25"/>
    </row>
    <row r="159" spans="1:5" x14ac:dyDescent="0.25">
      <c r="A159" s="53">
        <v>2260</v>
      </c>
      <c r="B159" s="25" t="s">
        <v>459</v>
      </c>
      <c r="C159" s="54">
        <v>0</v>
      </c>
      <c r="D159" s="25"/>
      <c r="E159" s="25"/>
    </row>
    <row r="160" spans="1:5" x14ac:dyDescent="0.25">
      <c r="A160" s="53">
        <v>2261</v>
      </c>
      <c r="B160" s="25" t="s">
        <v>460</v>
      </c>
      <c r="C160" s="54">
        <v>0</v>
      </c>
      <c r="D160" s="25"/>
      <c r="E160" s="25"/>
    </row>
    <row r="161" spans="1:5" x14ac:dyDescent="0.25">
      <c r="A161" s="53">
        <v>2262</v>
      </c>
      <c r="B161" s="25" t="s">
        <v>461</v>
      </c>
      <c r="C161" s="54">
        <v>0</v>
      </c>
      <c r="D161" s="25"/>
      <c r="E161" s="25"/>
    </row>
    <row r="162" spans="1:5" x14ac:dyDescent="0.25">
      <c r="A162" s="53">
        <v>2263</v>
      </c>
      <c r="B162" s="25" t="s">
        <v>462</v>
      </c>
      <c r="C162" s="54">
        <v>0</v>
      </c>
      <c r="D162" s="25"/>
      <c r="E162" s="25"/>
    </row>
    <row r="163" spans="1:5" x14ac:dyDescent="0.25">
      <c r="A163" s="53">
        <v>2269</v>
      </c>
      <c r="B163" s="25" t="s">
        <v>463</v>
      </c>
      <c r="C163" s="54">
        <v>0</v>
      </c>
      <c r="D163" s="25"/>
      <c r="E163" s="25"/>
    </row>
    <row r="164" spans="1:5" x14ac:dyDescent="0.25">
      <c r="A164" s="25"/>
      <c r="B164" s="25"/>
      <c r="C164" s="25"/>
      <c r="D164" s="25"/>
      <c r="E164" s="25"/>
    </row>
    <row r="165" spans="1:5" x14ac:dyDescent="0.25">
      <c r="A165" s="115" t="s">
        <v>464</v>
      </c>
      <c r="B165" s="115"/>
      <c r="C165" s="115"/>
      <c r="D165" s="115"/>
      <c r="E165" s="115"/>
    </row>
    <row r="166" spans="1:5" x14ac:dyDescent="0.25">
      <c r="A166" s="58" t="s">
        <v>99</v>
      </c>
      <c r="B166" s="58" t="s">
        <v>100</v>
      </c>
      <c r="C166" s="58" t="s">
        <v>101</v>
      </c>
      <c r="D166" s="28" t="s">
        <v>430</v>
      </c>
      <c r="E166" s="28" t="s">
        <v>325</v>
      </c>
    </row>
    <row r="167" spans="1:5" x14ac:dyDescent="0.25">
      <c r="A167" s="53">
        <v>2190</v>
      </c>
      <c r="B167" s="25" t="s">
        <v>465</v>
      </c>
      <c r="C167" s="54">
        <v>0</v>
      </c>
      <c r="D167" s="25"/>
      <c r="E167" s="25"/>
    </row>
    <row r="168" spans="1:5" x14ac:dyDescent="0.25">
      <c r="A168" s="53">
        <v>2191</v>
      </c>
      <c r="B168" s="25" t="s">
        <v>466</v>
      </c>
      <c r="C168" s="54">
        <v>0</v>
      </c>
      <c r="D168" s="25"/>
      <c r="E168" s="25"/>
    </row>
    <row r="169" spans="1:5" x14ac:dyDescent="0.25">
      <c r="A169" s="53">
        <v>2192</v>
      </c>
      <c r="B169" s="25" t="s">
        <v>467</v>
      </c>
      <c r="C169" s="54">
        <v>0</v>
      </c>
      <c r="D169" s="25"/>
      <c r="E169" s="25"/>
    </row>
    <row r="170" spans="1:5" x14ac:dyDescent="0.25">
      <c r="A170" s="53">
        <v>2199</v>
      </c>
      <c r="B170" s="25" t="s">
        <v>468</v>
      </c>
      <c r="C170" s="54">
        <v>0</v>
      </c>
      <c r="D170" s="25"/>
      <c r="E170" s="25"/>
    </row>
    <row r="171" spans="1:5" x14ac:dyDescent="0.25">
      <c r="A171" s="25"/>
      <c r="B171" s="25"/>
      <c r="C171" s="25"/>
      <c r="D171" s="25"/>
      <c r="E171" s="25"/>
    </row>
    <row r="172" spans="1:5" x14ac:dyDescent="0.25">
      <c r="A172" s="25"/>
      <c r="B172" s="25"/>
      <c r="C172" s="25"/>
      <c r="D172" s="25"/>
      <c r="E172" s="25"/>
    </row>
    <row r="173" spans="1:5" x14ac:dyDescent="0.25">
      <c r="A173" s="25"/>
      <c r="B173" s="25" t="s">
        <v>309</v>
      </c>
      <c r="C173" s="25"/>
      <c r="D173" s="25"/>
      <c r="E173" s="25"/>
    </row>
  </sheetData>
  <mergeCells count="5">
    <mergeCell ref="A1:F1"/>
    <mergeCell ref="A2:F2"/>
    <mergeCell ref="A3:F3"/>
    <mergeCell ref="A4:F4"/>
    <mergeCell ref="H119:K119"/>
  </mergeCells>
  <printOptions horizontalCentered="1"/>
  <pageMargins left="0.39370078740157483" right="0.39370078740157483" top="0.39370078740157483" bottom="0.39370078740157483" header="0.31496062992125984" footer="0.11811023622047245"/>
  <pageSetup paperSize="256" scale="53"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59</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637</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x14ac:dyDescent="0.25">
      <c r="A7" s="115" t="s">
        <v>470</v>
      </c>
      <c r="B7" s="115"/>
      <c r="C7" s="115"/>
      <c r="D7" s="115"/>
      <c r="E7" s="115"/>
    </row>
    <row r="8" spans="1:5" x14ac:dyDescent="0.25">
      <c r="A8" s="28" t="s">
        <v>99</v>
      </c>
      <c r="B8" s="28" t="s">
        <v>100</v>
      </c>
      <c r="C8" s="28" t="s">
        <v>101</v>
      </c>
      <c r="D8" s="28" t="s">
        <v>312</v>
      </c>
      <c r="E8" s="28" t="s">
        <v>430</v>
      </c>
    </row>
    <row r="9" spans="1:5" x14ac:dyDescent="0.25">
      <c r="A9" s="53">
        <v>3110</v>
      </c>
      <c r="B9" s="25" t="s">
        <v>156</v>
      </c>
      <c r="C9" s="54">
        <v>0</v>
      </c>
      <c r="D9" s="25"/>
      <c r="E9" s="25"/>
    </row>
    <row r="10" spans="1:5" x14ac:dyDescent="0.25">
      <c r="A10" s="53">
        <v>3120</v>
      </c>
      <c r="B10" s="25" t="s">
        <v>471</v>
      </c>
      <c r="C10" s="54">
        <v>0</v>
      </c>
      <c r="D10" s="25"/>
      <c r="E10" s="25"/>
    </row>
    <row r="11" spans="1:5" x14ac:dyDescent="0.25">
      <c r="A11" s="53">
        <v>3130</v>
      </c>
      <c r="B11" s="25" t="s">
        <v>472</v>
      </c>
      <c r="C11" s="54">
        <v>0</v>
      </c>
      <c r="D11" s="25"/>
      <c r="E11" s="25"/>
    </row>
    <row r="12" spans="1:5" ht="9.75" customHeight="1" x14ac:dyDescent="0.25">
      <c r="A12" s="25"/>
      <c r="B12" s="25"/>
      <c r="C12" s="25"/>
      <c r="D12" s="25"/>
      <c r="E12" s="25"/>
    </row>
    <row r="13" spans="1:5" x14ac:dyDescent="0.25">
      <c r="A13" s="115" t="s">
        <v>473</v>
      </c>
      <c r="B13" s="115"/>
      <c r="C13" s="115"/>
      <c r="D13" s="115"/>
      <c r="E13" s="115"/>
    </row>
    <row r="14" spans="1:5" x14ac:dyDescent="0.25">
      <c r="A14" s="28" t="s">
        <v>99</v>
      </c>
      <c r="B14" s="28" t="s">
        <v>100</v>
      </c>
      <c r="C14" s="28" t="s">
        <v>101</v>
      </c>
      <c r="D14" s="28" t="s">
        <v>474</v>
      </c>
      <c r="E14" s="28"/>
    </row>
    <row r="15" spans="1:5" x14ac:dyDescent="0.25">
      <c r="A15" s="53">
        <v>3210</v>
      </c>
      <c r="B15" s="25" t="s">
        <v>475</v>
      </c>
      <c r="C15" s="54">
        <v>6218871.3399999999</v>
      </c>
      <c r="D15" s="25"/>
      <c r="E15" s="25"/>
    </row>
    <row r="16" spans="1:5" x14ac:dyDescent="0.25">
      <c r="A16" s="53">
        <v>3220</v>
      </c>
      <c r="B16" s="25" t="s">
        <v>476</v>
      </c>
      <c r="C16" s="54">
        <v>63891437.460000001</v>
      </c>
      <c r="D16" s="25"/>
      <c r="E16" s="25"/>
    </row>
    <row r="17" spans="1:4" x14ac:dyDescent="0.25">
      <c r="A17" s="53">
        <v>3230</v>
      </c>
      <c r="B17" s="25" t="s">
        <v>477</v>
      </c>
      <c r="C17" s="54">
        <v>0</v>
      </c>
      <c r="D17" s="25"/>
    </row>
    <row r="18" spans="1:4" x14ac:dyDescent="0.25">
      <c r="A18" s="53">
        <v>3231</v>
      </c>
      <c r="B18" s="25" t="s">
        <v>478</v>
      </c>
      <c r="C18" s="54">
        <v>0</v>
      </c>
      <c r="D18" s="25"/>
    </row>
    <row r="19" spans="1:4" x14ac:dyDescent="0.25">
      <c r="A19" s="53">
        <v>3232</v>
      </c>
      <c r="B19" s="25" t="s">
        <v>479</v>
      </c>
      <c r="C19" s="54">
        <v>0</v>
      </c>
      <c r="D19" s="25"/>
    </row>
    <row r="20" spans="1:4" x14ac:dyDescent="0.25">
      <c r="A20" s="53">
        <v>3233</v>
      </c>
      <c r="B20" s="25" t="s">
        <v>480</v>
      </c>
      <c r="C20" s="54">
        <v>0</v>
      </c>
      <c r="D20" s="25"/>
    </row>
    <row r="21" spans="1:4" x14ac:dyDescent="0.25">
      <c r="A21" s="53">
        <v>3239</v>
      </c>
      <c r="B21" s="25" t="s">
        <v>481</v>
      </c>
      <c r="C21" s="54">
        <v>0</v>
      </c>
      <c r="D21" s="25"/>
    </row>
    <row r="22" spans="1:4" x14ac:dyDescent="0.25">
      <c r="A22" s="53">
        <v>3240</v>
      </c>
      <c r="B22" s="25" t="s">
        <v>482</v>
      </c>
      <c r="C22" s="54">
        <v>0</v>
      </c>
      <c r="D22" s="25"/>
    </row>
    <row r="23" spans="1:4" x14ac:dyDescent="0.25">
      <c r="A23" s="53">
        <v>3241</v>
      </c>
      <c r="B23" s="25" t="s">
        <v>483</v>
      </c>
      <c r="C23" s="54">
        <v>0</v>
      </c>
      <c r="D23" s="25"/>
    </row>
    <row r="24" spans="1:4" x14ac:dyDescent="0.25">
      <c r="A24" s="53">
        <v>3242</v>
      </c>
      <c r="B24" s="25" t="s">
        <v>484</v>
      </c>
      <c r="C24" s="54">
        <v>0</v>
      </c>
      <c r="D24" s="25"/>
    </row>
    <row r="25" spans="1:4" x14ac:dyDescent="0.25">
      <c r="A25" s="53">
        <v>3243</v>
      </c>
      <c r="B25" s="25" t="s">
        <v>485</v>
      </c>
      <c r="C25" s="54">
        <v>0</v>
      </c>
      <c r="D25" s="25"/>
    </row>
    <row r="26" spans="1:4" x14ac:dyDescent="0.25">
      <c r="A26" s="53">
        <v>3250</v>
      </c>
      <c r="B26" s="25" t="s">
        <v>486</v>
      </c>
      <c r="C26" s="54">
        <v>6745.19</v>
      </c>
      <c r="D26" s="25"/>
    </row>
    <row r="27" spans="1:4" x14ac:dyDescent="0.25">
      <c r="A27" s="53">
        <v>3251</v>
      </c>
      <c r="B27" s="25" t="s">
        <v>487</v>
      </c>
      <c r="C27" s="54">
        <v>0</v>
      </c>
      <c r="D27" s="25"/>
    </row>
    <row r="28" spans="1:4" x14ac:dyDescent="0.25">
      <c r="A28" s="53">
        <v>3252</v>
      </c>
      <c r="B28" s="25" t="s">
        <v>488</v>
      </c>
      <c r="C28" s="54">
        <v>6745.19</v>
      </c>
      <c r="D28" s="25"/>
    </row>
    <row r="29" spans="1:4" x14ac:dyDescent="0.25">
      <c r="A29" s="25"/>
      <c r="B29" s="25"/>
      <c r="C29" s="25"/>
      <c r="D29" s="25"/>
    </row>
    <row r="30" spans="1:4" x14ac:dyDescent="0.25">
      <c r="A30" s="25"/>
      <c r="B30" s="25" t="s">
        <v>309</v>
      </c>
      <c r="C30" s="25"/>
      <c r="D30" s="25"/>
    </row>
  </sheetData>
  <mergeCells count="4">
    <mergeCell ref="A1:C1"/>
    <mergeCell ref="A2:C2"/>
    <mergeCell ref="A3:C3"/>
    <mergeCell ref="A4:C4"/>
  </mergeCells>
  <printOptions horizontalCentered="1" verticalCentered="1"/>
  <pageMargins left="0.25" right="0.25" top="0.75" bottom="0.75" header="0.3" footer="0.3"/>
  <pageSetup paperSize="256"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I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1.5703125" bestFit="1" customWidth="1"/>
    <col min="6" max="6" width="13.85546875" bestFit="1" customWidth="1"/>
    <col min="7" max="7" width="9.140625" customWidth="1"/>
    <col min="8" max="8" width="15" bestFit="1" customWidth="1"/>
    <col min="9" max="9" width="19" bestFit="1" customWidth="1"/>
    <col min="10" max="26" width="9.140625" customWidth="1"/>
  </cols>
  <sheetData>
    <row r="1" spans="1:5" ht="11.25" customHeight="1" x14ac:dyDescent="0.25">
      <c r="A1" s="521" t="s">
        <v>59</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637</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0</v>
      </c>
      <c r="D9" s="54">
        <v>0</v>
      </c>
      <c r="E9" s="25"/>
    </row>
    <row r="10" spans="1:5" ht="9.75" customHeight="1" x14ac:dyDescent="0.25">
      <c r="A10" s="53">
        <v>1112</v>
      </c>
      <c r="B10" s="25" t="s">
        <v>492</v>
      </c>
      <c r="C10" s="54">
        <v>0</v>
      </c>
      <c r="D10" s="54">
        <v>0</v>
      </c>
      <c r="E10" s="25"/>
    </row>
    <row r="11" spans="1:5" ht="9.75" customHeight="1" x14ac:dyDescent="0.25">
      <c r="A11" s="53">
        <v>1113</v>
      </c>
      <c r="B11" s="25" t="s">
        <v>493</v>
      </c>
      <c r="C11" s="54">
        <v>0</v>
      </c>
      <c r="D11" s="54">
        <v>0</v>
      </c>
      <c r="E11" s="25"/>
    </row>
    <row r="12" spans="1:5" ht="9.75" customHeight="1" x14ac:dyDescent="0.25">
      <c r="A12" s="53">
        <v>1114</v>
      </c>
      <c r="B12" s="25" t="s">
        <v>313</v>
      </c>
      <c r="C12" s="283">
        <v>275543099.26999998</v>
      </c>
      <c r="D12" s="283">
        <v>183953657.74000001</v>
      </c>
      <c r="E12" s="25"/>
    </row>
    <row r="13" spans="1:5" ht="9.75" customHeight="1" x14ac:dyDescent="0.25">
      <c r="A13" s="53">
        <v>1115</v>
      </c>
      <c r="B13" s="25" t="s">
        <v>314</v>
      </c>
      <c r="C13" s="54">
        <v>0</v>
      </c>
      <c r="D13" s="54">
        <v>0</v>
      </c>
      <c r="E13" s="25"/>
    </row>
    <row r="14" spans="1:5" ht="9.75" customHeight="1" x14ac:dyDescent="0.25">
      <c r="A14" s="53">
        <v>1116</v>
      </c>
      <c r="B14" s="25" t="s">
        <v>494</v>
      </c>
      <c r="C14" s="54">
        <v>0</v>
      </c>
      <c r="D14" s="54">
        <v>0</v>
      </c>
      <c r="E14" s="25"/>
    </row>
    <row r="15" spans="1:5" ht="9.75" customHeight="1" x14ac:dyDescent="0.25">
      <c r="A15" s="53">
        <v>1119</v>
      </c>
      <c r="B15" s="25" t="s">
        <v>495</v>
      </c>
      <c r="C15" s="54">
        <v>0</v>
      </c>
      <c r="D15" s="54">
        <v>0</v>
      </c>
      <c r="E15" s="25"/>
    </row>
    <row r="16" spans="1:5" ht="9.75" customHeight="1" x14ac:dyDescent="0.25">
      <c r="A16" s="59">
        <v>1110</v>
      </c>
      <c r="B16" s="60" t="s">
        <v>496</v>
      </c>
      <c r="C16" s="284">
        <f>+C12</f>
        <v>275543099.26999998</v>
      </c>
      <c r="D16" s="284">
        <v>183953657.74000001</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62" t="s">
        <v>363</v>
      </c>
      <c r="C21" s="61">
        <v>0</v>
      </c>
      <c r="D21" s="61">
        <v>0</v>
      </c>
    </row>
    <row r="22" spans="1:4" ht="9.75" customHeight="1" x14ac:dyDescent="0.25">
      <c r="A22" s="53">
        <v>1231</v>
      </c>
      <c r="B22" s="25" t="s">
        <v>364</v>
      </c>
      <c r="C22" s="54">
        <v>0</v>
      </c>
      <c r="D22" s="54">
        <v>0</v>
      </c>
    </row>
    <row r="23" spans="1:4" ht="9.75" customHeight="1" x14ac:dyDescent="0.25">
      <c r="A23" s="53">
        <v>1232</v>
      </c>
      <c r="B23" s="25" t="s">
        <v>365</v>
      </c>
      <c r="C23" s="54">
        <v>0</v>
      </c>
      <c r="D23" s="54">
        <v>0</v>
      </c>
    </row>
    <row r="24" spans="1:4" ht="9.75" customHeight="1" x14ac:dyDescent="0.25">
      <c r="A24" s="53">
        <v>1233</v>
      </c>
      <c r="B24" s="25" t="s">
        <v>366</v>
      </c>
      <c r="C24" s="54">
        <v>0</v>
      </c>
      <c r="D24" s="54">
        <v>0</v>
      </c>
    </row>
    <row r="25" spans="1:4" ht="9.75" customHeight="1" x14ac:dyDescent="0.25">
      <c r="A25" s="53">
        <v>1234</v>
      </c>
      <c r="B25" s="25" t="s">
        <v>367</v>
      </c>
      <c r="C25" s="54">
        <v>0</v>
      </c>
      <c r="D25" s="54">
        <v>0</v>
      </c>
    </row>
    <row r="26" spans="1:4" ht="9.75" customHeight="1" x14ac:dyDescent="0.25">
      <c r="A26" s="53">
        <v>1235</v>
      </c>
      <c r="B26" s="25" t="s">
        <v>368</v>
      </c>
      <c r="C26" s="54">
        <v>0</v>
      </c>
      <c r="D26" s="54">
        <v>0</v>
      </c>
    </row>
    <row r="27" spans="1:4" ht="9.75" customHeight="1" x14ac:dyDescent="0.25">
      <c r="A27" s="53">
        <v>1236</v>
      </c>
      <c r="B27" s="25" t="s">
        <v>369</v>
      </c>
      <c r="C27" s="54">
        <v>0</v>
      </c>
      <c r="D27" s="54">
        <v>0</v>
      </c>
    </row>
    <row r="28" spans="1:4" ht="9.75" customHeight="1" x14ac:dyDescent="0.25">
      <c r="A28" s="53">
        <v>1239</v>
      </c>
      <c r="B28" s="25" t="s">
        <v>370</v>
      </c>
      <c r="C28" s="54">
        <v>0</v>
      </c>
      <c r="D28" s="54">
        <v>0</v>
      </c>
    </row>
    <row r="29" spans="1:4" ht="9.75" customHeight="1" x14ac:dyDescent="0.25">
      <c r="A29" s="59">
        <v>1240</v>
      </c>
      <c r="B29" s="62" t="s">
        <v>371</v>
      </c>
      <c r="C29" s="284">
        <v>192123.76</v>
      </c>
      <c r="D29" s="284">
        <v>501852.06</v>
      </c>
    </row>
    <row r="30" spans="1:4" ht="9.75" customHeight="1" x14ac:dyDescent="0.25">
      <c r="A30" s="53">
        <v>1241</v>
      </c>
      <c r="B30" s="25" t="s">
        <v>372</v>
      </c>
      <c r="C30" s="283">
        <v>192123.76</v>
      </c>
      <c r="D30" s="283">
        <v>478550.42</v>
      </c>
    </row>
    <row r="31" spans="1:4" ht="9.75" customHeight="1" x14ac:dyDescent="0.25">
      <c r="A31" s="53">
        <v>1242</v>
      </c>
      <c r="B31" s="25" t="s">
        <v>373</v>
      </c>
      <c r="C31" s="54">
        <v>0</v>
      </c>
      <c r="D31" s="54">
        <v>0</v>
      </c>
    </row>
    <row r="32" spans="1:4" ht="9.75" customHeight="1" x14ac:dyDescent="0.25">
      <c r="A32" s="53">
        <v>1243</v>
      </c>
      <c r="B32" s="25" t="s">
        <v>374</v>
      </c>
      <c r="C32" s="54">
        <v>0</v>
      </c>
      <c r="D32" s="54">
        <v>0</v>
      </c>
    </row>
    <row r="33" spans="1:4" ht="9.75" customHeight="1" x14ac:dyDescent="0.25">
      <c r="A33" s="53">
        <v>1244</v>
      </c>
      <c r="B33" s="25" t="s">
        <v>375</v>
      </c>
      <c r="C33" s="283">
        <v>0</v>
      </c>
      <c r="D33" s="283">
        <v>0</v>
      </c>
    </row>
    <row r="34" spans="1:4" ht="9.75" customHeight="1" x14ac:dyDescent="0.25">
      <c r="A34" s="53">
        <v>1245</v>
      </c>
      <c r="B34" s="25" t="s">
        <v>376</v>
      </c>
      <c r="C34" s="54">
        <v>0</v>
      </c>
      <c r="D34" s="54">
        <v>0</v>
      </c>
    </row>
    <row r="35" spans="1:4" ht="9.75" customHeight="1" x14ac:dyDescent="0.25">
      <c r="A35" s="53">
        <v>1246</v>
      </c>
      <c r="B35" s="25" t="s">
        <v>377</v>
      </c>
      <c r="C35" s="283">
        <v>0</v>
      </c>
      <c r="D35" s="283">
        <v>23301.64</v>
      </c>
    </row>
    <row r="36" spans="1:4" ht="9.75" customHeight="1" x14ac:dyDescent="0.25">
      <c r="A36" s="53">
        <v>1247</v>
      </c>
      <c r="B36" s="25" t="s">
        <v>378</v>
      </c>
      <c r="C36" s="54">
        <v>0</v>
      </c>
      <c r="D36" s="54">
        <v>0</v>
      </c>
    </row>
    <row r="37" spans="1:4" ht="9.75" customHeight="1" x14ac:dyDescent="0.25">
      <c r="A37" s="53">
        <v>1248</v>
      </c>
      <c r="B37" s="25" t="s">
        <v>379</v>
      </c>
      <c r="C37" s="54">
        <v>0</v>
      </c>
      <c r="D37" s="54">
        <v>0</v>
      </c>
    </row>
    <row r="38" spans="1:4" ht="9.75" customHeight="1" x14ac:dyDescent="0.25">
      <c r="A38" s="59">
        <v>1250</v>
      </c>
      <c r="B38" s="62" t="s">
        <v>385</v>
      </c>
      <c r="C38" s="61">
        <v>0</v>
      </c>
      <c r="D38" s="61">
        <v>200775.96</v>
      </c>
    </row>
    <row r="39" spans="1:4" ht="9.75" customHeight="1" x14ac:dyDescent="0.25">
      <c r="A39" s="53">
        <v>1251</v>
      </c>
      <c r="B39" s="25" t="s">
        <v>386</v>
      </c>
      <c r="C39" s="283">
        <v>0</v>
      </c>
      <c r="D39" s="283">
        <v>0</v>
      </c>
    </row>
    <row r="40" spans="1:4" ht="9.75" customHeight="1" x14ac:dyDescent="0.25">
      <c r="A40" s="53">
        <v>1252</v>
      </c>
      <c r="B40" s="25" t="s">
        <v>387</v>
      </c>
      <c r="C40" s="54">
        <v>0</v>
      </c>
      <c r="D40" s="54">
        <v>0</v>
      </c>
    </row>
    <row r="41" spans="1:4" ht="9.75" customHeight="1" x14ac:dyDescent="0.25">
      <c r="A41" s="53">
        <v>1253</v>
      </c>
      <c r="B41" s="25" t="s">
        <v>388</v>
      </c>
      <c r="C41" s="54">
        <v>0</v>
      </c>
      <c r="D41" s="54">
        <v>0</v>
      </c>
    </row>
    <row r="42" spans="1:4" ht="9.75" customHeight="1" x14ac:dyDescent="0.25">
      <c r="A42" s="53">
        <v>1254</v>
      </c>
      <c r="B42" s="25" t="s">
        <v>389</v>
      </c>
      <c r="C42" s="283">
        <v>0</v>
      </c>
      <c r="D42" s="283">
        <v>200775.96</v>
      </c>
    </row>
    <row r="43" spans="1:4" ht="9.75" customHeight="1" x14ac:dyDescent="0.25">
      <c r="A43" s="53">
        <v>1259</v>
      </c>
      <c r="B43" s="25" t="s">
        <v>390</v>
      </c>
      <c r="C43" s="283">
        <v>0</v>
      </c>
      <c r="D43" s="283">
        <v>0</v>
      </c>
    </row>
    <row r="44" spans="1:4" ht="9.75" customHeight="1" x14ac:dyDescent="0.25">
      <c r="A44" s="53"/>
      <c r="B44" s="60" t="s">
        <v>498</v>
      </c>
      <c r="C44" s="284">
        <f t="shared" ref="C44:D44" si="0">C21+C29+C38</f>
        <v>192123.76</v>
      </c>
      <c r="D44" s="284">
        <f t="shared" si="0"/>
        <v>702628.02</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284">
        <v>6218871.3399999999</v>
      </c>
      <c r="D48" s="284">
        <v>11534431.130000001</v>
      </c>
    </row>
    <row r="49" spans="1:6" ht="11.25" customHeight="1" x14ac:dyDescent="0.25">
      <c r="A49" s="53"/>
      <c r="B49" s="60" t="s">
        <v>501</v>
      </c>
      <c r="C49" s="284">
        <f>+C50+C62+C93</f>
        <v>2992369.7999999989</v>
      </c>
      <c r="D49" s="284">
        <v>1705329.7100000007</v>
      </c>
      <c r="F49" s="65"/>
    </row>
    <row r="50" spans="1:6" ht="11.25" customHeight="1" x14ac:dyDescent="0.25">
      <c r="A50" s="59">
        <v>5400</v>
      </c>
      <c r="B50" s="62" t="s">
        <v>262</v>
      </c>
      <c r="C50" s="61">
        <v>0</v>
      </c>
      <c r="D50" s="61">
        <v>0</v>
      </c>
    </row>
    <row r="51" spans="1:6" ht="11.25" customHeight="1" x14ac:dyDescent="0.25">
      <c r="A51" s="53">
        <v>5410</v>
      </c>
      <c r="B51" s="25" t="s">
        <v>502</v>
      </c>
      <c r="C51" s="54">
        <v>0</v>
      </c>
      <c r="D51" s="54">
        <v>0</v>
      </c>
      <c r="F51" s="65"/>
    </row>
    <row r="52" spans="1:6" ht="11.25" customHeight="1" x14ac:dyDescent="0.25">
      <c r="A52" s="53">
        <v>5411</v>
      </c>
      <c r="B52" s="25" t="s">
        <v>264</v>
      </c>
      <c r="C52" s="54">
        <v>0</v>
      </c>
      <c r="D52" s="54">
        <v>0</v>
      </c>
    </row>
    <row r="53" spans="1:6" ht="11.25" customHeight="1" x14ac:dyDescent="0.25">
      <c r="A53" s="53">
        <v>5420</v>
      </c>
      <c r="B53" s="25" t="s">
        <v>503</v>
      </c>
      <c r="C53" s="54">
        <v>0</v>
      </c>
      <c r="D53" s="54">
        <v>0</v>
      </c>
    </row>
    <row r="54" spans="1:6" ht="11.25" customHeight="1" x14ac:dyDescent="0.25">
      <c r="A54" s="53">
        <v>5421</v>
      </c>
      <c r="B54" s="25" t="s">
        <v>267</v>
      </c>
      <c r="C54" s="54">
        <v>0</v>
      </c>
      <c r="D54" s="54">
        <v>0</v>
      </c>
    </row>
    <row r="55" spans="1:6" ht="11.25" customHeight="1" x14ac:dyDescent="0.25">
      <c r="A55" s="53">
        <v>5430</v>
      </c>
      <c r="B55" s="25" t="s">
        <v>504</v>
      </c>
      <c r="C55" s="54">
        <v>0</v>
      </c>
      <c r="D55" s="54">
        <v>0</v>
      </c>
    </row>
    <row r="56" spans="1:6" ht="11.25" customHeight="1" x14ac:dyDescent="0.25">
      <c r="A56" s="53">
        <v>5431</v>
      </c>
      <c r="B56" s="25" t="s">
        <v>270</v>
      </c>
      <c r="C56" s="54">
        <v>0</v>
      </c>
      <c r="D56" s="54">
        <v>0</v>
      </c>
    </row>
    <row r="57" spans="1:6" ht="11.25" customHeight="1" x14ac:dyDescent="0.25">
      <c r="A57" s="53">
        <v>5440</v>
      </c>
      <c r="B57" s="25" t="s">
        <v>505</v>
      </c>
      <c r="C57" s="54">
        <v>0</v>
      </c>
      <c r="D57" s="54">
        <v>0</v>
      </c>
    </row>
    <row r="58" spans="1:6" ht="11.25" customHeight="1" x14ac:dyDescent="0.25">
      <c r="A58" s="53">
        <v>5441</v>
      </c>
      <c r="B58" s="25" t="s">
        <v>505</v>
      </c>
      <c r="C58" s="54">
        <v>0</v>
      </c>
      <c r="D58" s="54">
        <v>0</v>
      </c>
    </row>
    <row r="59" spans="1:6" ht="11.25" customHeight="1" x14ac:dyDescent="0.25">
      <c r="A59" s="53">
        <v>5450</v>
      </c>
      <c r="B59" s="25" t="s">
        <v>506</v>
      </c>
      <c r="C59" s="54">
        <v>0</v>
      </c>
      <c r="D59" s="54">
        <v>0</v>
      </c>
    </row>
    <row r="60" spans="1:6" ht="11.25" customHeight="1" x14ac:dyDescent="0.25">
      <c r="A60" s="53">
        <v>5451</v>
      </c>
      <c r="B60" s="25" t="s">
        <v>274</v>
      </c>
      <c r="C60" s="54">
        <v>0</v>
      </c>
      <c r="D60" s="54">
        <v>0</v>
      </c>
    </row>
    <row r="61" spans="1:6" ht="11.25" customHeight="1" x14ac:dyDescent="0.25">
      <c r="A61" s="53">
        <v>5452</v>
      </c>
      <c r="B61" s="25" t="s">
        <v>275</v>
      </c>
      <c r="C61" s="54">
        <v>0</v>
      </c>
      <c r="D61" s="54">
        <v>0</v>
      </c>
    </row>
    <row r="62" spans="1:6" ht="11.25" customHeight="1" x14ac:dyDescent="0.25">
      <c r="A62" s="59">
        <v>5500</v>
      </c>
      <c r="B62" s="62" t="s">
        <v>276</v>
      </c>
      <c r="C62" s="61">
        <f>+C63+C81</f>
        <v>496386.32</v>
      </c>
      <c r="D62" s="61">
        <v>296706.08</v>
      </c>
    </row>
    <row r="63" spans="1:6" ht="11.25" customHeight="1" x14ac:dyDescent="0.25">
      <c r="A63" s="59">
        <v>5510</v>
      </c>
      <c r="B63" s="62" t="s">
        <v>277</v>
      </c>
      <c r="C63" s="61">
        <v>406197.64</v>
      </c>
      <c r="D63" s="61">
        <v>286617.65000000002</v>
      </c>
    </row>
    <row r="64" spans="1:6" ht="11.25" customHeight="1" x14ac:dyDescent="0.25">
      <c r="A64" s="53">
        <v>5511</v>
      </c>
      <c r="B64" s="25" t="s">
        <v>278</v>
      </c>
      <c r="C64" s="54">
        <v>0</v>
      </c>
      <c r="D64" s="54">
        <v>0</v>
      </c>
    </row>
    <row r="65" spans="1:4" ht="11.25" customHeight="1" x14ac:dyDescent="0.25">
      <c r="A65" s="53">
        <v>5512</v>
      </c>
      <c r="B65" s="25" t="s">
        <v>279</v>
      </c>
      <c r="C65" s="54">
        <v>0</v>
      </c>
      <c r="D65" s="54">
        <v>0</v>
      </c>
    </row>
    <row r="66" spans="1:4" ht="11.25" customHeight="1" x14ac:dyDescent="0.25">
      <c r="A66" s="53">
        <v>5513</v>
      </c>
      <c r="B66" s="25" t="s">
        <v>280</v>
      </c>
      <c r="C66" s="54">
        <v>0</v>
      </c>
      <c r="D66" s="54">
        <v>0</v>
      </c>
    </row>
    <row r="67" spans="1:4" ht="11.25" customHeight="1" x14ac:dyDescent="0.25">
      <c r="A67" s="53">
        <v>5514</v>
      </c>
      <c r="B67" s="25" t="s">
        <v>282</v>
      </c>
      <c r="C67" s="54">
        <v>0</v>
      </c>
      <c r="D67" s="54">
        <v>0</v>
      </c>
    </row>
    <row r="68" spans="1:4" ht="11.25" customHeight="1" x14ac:dyDescent="0.25">
      <c r="A68" s="53">
        <v>5515</v>
      </c>
      <c r="B68" s="25" t="s">
        <v>283</v>
      </c>
      <c r="C68" s="54">
        <v>339272.65</v>
      </c>
      <c r="D68" s="54">
        <v>286617.65000000002</v>
      </c>
    </row>
    <row r="69" spans="1:4" ht="11.25" customHeight="1" x14ac:dyDescent="0.25">
      <c r="A69" s="53">
        <v>5516</v>
      </c>
      <c r="B69" s="25" t="s">
        <v>284</v>
      </c>
      <c r="C69" s="54">
        <v>0</v>
      </c>
      <c r="D69" s="54">
        <v>0</v>
      </c>
    </row>
    <row r="70" spans="1:4" ht="11.25" customHeight="1" x14ac:dyDescent="0.25">
      <c r="A70" s="53">
        <v>5517</v>
      </c>
      <c r="B70" s="25" t="s">
        <v>285</v>
      </c>
      <c r="C70" s="54">
        <v>66924.990000000005</v>
      </c>
      <c r="D70" s="54">
        <v>0</v>
      </c>
    </row>
    <row r="71" spans="1:4" ht="11.25" customHeight="1" x14ac:dyDescent="0.25">
      <c r="A71" s="53">
        <v>5518</v>
      </c>
      <c r="B71" s="25" t="s">
        <v>286</v>
      </c>
      <c r="C71" s="54">
        <v>0</v>
      </c>
      <c r="D71" s="54">
        <v>0</v>
      </c>
    </row>
    <row r="72" spans="1:4" ht="11.25" customHeight="1" x14ac:dyDescent="0.25">
      <c r="A72" s="59">
        <v>5520</v>
      </c>
      <c r="B72" s="62" t="s">
        <v>287</v>
      </c>
      <c r="C72" s="61">
        <v>0</v>
      </c>
      <c r="D72" s="61">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v>0</v>
      </c>
      <c r="D75" s="61">
        <v>0</v>
      </c>
    </row>
    <row r="76" spans="1:4" ht="11.25" customHeight="1" x14ac:dyDescent="0.25">
      <c r="A76" s="53">
        <v>5531</v>
      </c>
      <c r="B76" s="25" t="s">
        <v>291</v>
      </c>
      <c r="C76" s="54">
        <v>0</v>
      </c>
      <c r="D76" s="54">
        <v>0</v>
      </c>
    </row>
    <row r="77" spans="1:4" ht="11.25" customHeight="1" x14ac:dyDescent="0.25">
      <c r="A77" s="53">
        <v>5532</v>
      </c>
      <c r="B77" s="25" t="s">
        <v>292</v>
      </c>
      <c r="C77" s="54">
        <v>0</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v>90188.68</v>
      </c>
      <c r="D81" s="61">
        <v>10088.43</v>
      </c>
    </row>
    <row r="82" spans="1:4" ht="11.25" customHeight="1" x14ac:dyDescent="0.25">
      <c r="A82" s="53">
        <v>5591</v>
      </c>
      <c r="B82" s="25" t="s">
        <v>298</v>
      </c>
      <c r="C82" s="54">
        <v>0</v>
      </c>
      <c r="D82" s="54">
        <v>0</v>
      </c>
    </row>
    <row r="83" spans="1:4" ht="11.25" customHeight="1" x14ac:dyDescent="0.25">
      <c r="A83" s="53">
        <v>5592</v>
      </c>
      <c r="B83" s="25" t="s">
        <v>299</v>
      </c>
      <c r="C83" s="54">
        <v>0</v>
      </c>
      <c r="D83" s="54">
        <v>0</v>
      </c>
    </row>
    <row r="84" spans="1:4" ht="11.25" customHeight="1" x14ac:dyDescent="0.25">
      <c r="A84" s="53">
        <v>5593</v>
      </c>
      <c r="B84" s="25" t="s">
        <v>300</v>
      </c>
      <c r="C84" s="54">
        <v>0</v>
      </c>
      <c r="D84" s="54">
        <v>0</v>
      </c>
    </row>
    <row r="85" spans="1:4" ht="11.25" customHeight="1" x14ac:dyDescent="0.25">
      <c r="A85" s="53">
        <v>5594</v>
      </c>
      <c r="B85" s="25" t="s">
        <v>507</v>
      </c>
      <c r="C85" s="54">
        <v>0</v>
      </c>
      <c r="D85" s="54">
        <v>0</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90188.68</v>
      </c>
      <c r="D89" s="54">
        <v>10088.43</v>
      </c>
    </row>
    <row r="90" spans="1:4" ht="11.25" customHeight="1" x14ac:dyDescent="0.25">
      <c r="A90" s="59">
        <v>5600</v>
      </c>
      <c r="B90" s="62" t="s">
        <v>306</v>
      </c>
      <c r="C90" s="61">
        <v>0</v>
      </c>
      <c r="D90" s="61">
        <v>0</v>
      </c>
    </row>
    <row r="91" spans="1:4" ht="11.25" customHeight="1" x14ac:dyDescent="0.25">
      <c r="A91" s="59">
        <v>5610</v>
      </c>
      <c r="B91" s="62" t="s">
        <v>307</v>
      </c>
      <c r="C91" s="61">
        <v>0</v>
      </c>
      <c r="D91" s="61">
        <v>0</v>
      </c>
    </row>
    <row r="92" spans="1:4" ht="11.25" customHeight="1" x14ac:dyDescent="0.25">
      <c r="A92" s="53">
        <v>5611</v>
      </c>
      <c r="B92" s="25" t="s">
        <v>308</v>
      </c>
      <c r="C92" s="54">
        <v>0</v>
      </c>
      <c r="D92" s="54">
        <v>0</v>
      </c>
    </row>
    <row r="93" spans="1:4" ht="11.25" customHeight="1" x14ac:dyDescent="0.25">
      <c r="A93" s="59">
        <v>2110</v>
      </c>
      <c r="B93" s="66" t="s">
        <v>508</v>
      </c>
      <c r="C93" s="61">
        <f>SUM(C94:C96)</f>
        <v>2495983.4799999991</v>
      </c>
      <c r="D93" s="61">
        <v>1408623.6300000006</v>
      </c>
    </row>
    <row r="94" spans="1:4" ht="11.25" customHeight="1" x14ac:dyDescent="0.25">
      <c r="A94" s="53">
        <v>2111</v>
      </c>
      <c r="B94" s="25" t="s">
        <v>509</v>
      </c>
      <c r="C94" s="54">
        <v>2169337.8699999992</v>
      </c>
      <c r="D94" s="54">
        <v>1118428.6400000006</v>
      </c>
    </row>
    <row r="95" spans="1:4" ht="11.25" customHeight="1" x14ac:dyDescent="0.25">
      <c r="A95" s="53">
        <v>2112</v>
      </c>
      <c r="B95" s="25" t="s">
        <v>510</v>
      </c>
      <c r="C95" s="54">
        <v>69609.539999999921</v>
      </c>
      <c r="D95" s="54">
        <v>91993.829999999958</v>
      </c>
    </row>
    <row r="96" spans="1:4" ht="11.25" customHeight="1" x14ac:dyDescent="0.25">
      <c r="A96" s="53">
        <v>2112</v>
      </c>
      <c r="B96" s="25" t="s">
        <v>511</v>
      </c>
      <c r="C96" s="54">
        <v>257036.06999999983</v>
      </c>
      <c r="D96" s="54">
        <v>198201.15999999992</v>
      </c>
    </row>
    <row r="97" spans="1:4" ht="11.25" customHeight="1" x14ac:dyDescent="0.25">
      <c r="A97" s="53">
        <v>2115</v>
      </c>
      <c r="B97" s="25" t="s">
        <v>512</v>
      </c>
      <c r="C97" s="54">
        <v>0</v>
      </c>
      <c r="D97" s="54">
        <v>0</v>
      </c>
    </row>
    <row r="98" spans="1:4" ht="11.25" customHeight="1" x14ac:dyDescent="0.25">
      <c r="A98" s="53">
        <v>2114</v>
      </c>
      <c r="B98" s="25" t="s">
        <v>513</v>
      </c>
      <c r="C98" s="54">
        <v>0</v>
      </c>
      <c r="D98" s="54">
        <v>0</v>
      </c>
    </row>
    <row r="99" spans="1:4" ht="11.25" customHeight="1" x14ac:dyDescent="0.25">
      <c r="A99" s="59">
        <v>5120</v>
      </c>
      <c r="B99" s="66" t="s">
        <v>348</v>
      </c>
      <c r="C99" s="61">
        <v>0</v>
      </c>
      <c r="D99" s="61">
        <v>0</v>
      </c>
    </row>
    <row r="100" spans="1:4" ht="11.25" customHeight="1" x14ac:dyDescent="0.25">
      <c r="A100" s="53">
        <v>5120</v>
      </c>
      <c r="B100" s="5" t="s">
        <v>348</v>
      </c>
      <c r="C100" s="54">
        <v>0</v>
      </c>
      <c r="D100" s="54">
        <v>0</v>
      </c>
    </row>
    <row r="101" spans="1:4" ht="9.75" customHeight="1" x14ac:dyDescent="0.25">
      <c r="A101" s="53"/>
      <c r="B101" s="60" t="s">
        <v>514</v>
      </c>
      <c r="C101" s="284">
        <v>810958.75</v>
      </c>
      <c r="D101" s="284">
        <v>14601129.199999999</v>
      </c>
    </row>
    <row r="102" spans="1:4" ht="11.25" customHeight="1" x14ac:dyDescent="0.25">
      <c r="A102" s="59">
        <v>4300</v>
      </c>
      <c r="B102" s="66" t="s">
        <v>37</v>
      </c>
      <c r="C102" s="284">
        <v>810958.75</v>
      </c>
      <c r="D102" s="61">
        <v>14601129.199999999</v>
      </c>
    </row>
    <row r="103" spans="1:4" ht="9.75" customHeight="1" x14ac:dyDescent="0.25">
      <c r="A103" s="59">
        <v>4310</v>
      </c>
      <c r="B103" s="60" t="s">
        <v>167</v>
      </c>
      <c r="C103" s="284">
        <v>0</v>
      </c>
      <c r="D103" s="284">
        <v>0</v>
      </c>
    </row>
    <row r="104" spans="1:4" ht="9.75" customHeight="1" x14ac:dyDescent="0.25">
      <c r="A104" s="53">
        <v>4311</v>
      </c>
      <c r="B104" s="67" t="s">
        <v>168</v>
      </c>
      <c r="C104" s="283">
        <v>0</v>
      </c>
      <c r="D104" s="283">
        <v>0</v>
      </c>
    </row>
    <row r="105" spans="1:4" ht="9.75" customHeight="1" x14ac:dyDescent="0.25">
      <c r="A105" s="53">
        <v>4319</v>
      </c>
      <c r="B105" s="67" t="s">
        <v>169</v>
      </c>
      <c r="C105" s="283">
        <v>0</v>
      </c>
      <c r="D105" s="283">
        <v>0</v>
      </c>
    </row>
    <row r="106" spans="1:4" ht="9.75" customHeight="1" x14ac:dyDescent="0.25">
      <c r="A106" s="59">
        <v>4320</v>
      </c>
      <c r="B106" s="60" t="s">
        <v>170</v>
      </c>
      <c r="C106" s="284">
        <v>0</v>
      </c>
      <c r="D106" s="61">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54">
        <v>0</v>
      </c>
      <c r="D110" s="54">
        <v>0</v>
      </c>
    </row>
    <row r="111" spans="1:4" ht="9.75" customHeight="1" x14ac:dyDescent="0.25">
      <c r="A111" s="53">
        <v>4325</v>
      </c>
      <c r="B111" s="67" t="s">
        <v>175</v>
      </c>
      <c r="C111" s="54">
        <v>0</v>
      </c>
      <c r="D111" s="54">
        <v>0</v>
      </c>
    </row>
    <row r="112" spans="1:4" ht="9.75" customHeight="1" x14ac:dyDescent="0.25">
      <c r="A112" s="59">
        <v>4330</v>
      </c>
      <c r="B112" s="60" t="s">
        <v>177</v>
      </c>
      <c r="C112" s="61">
        <v>0</v>
      </c>
      <c r="D112" s="61">
        <v>0</v>
      </c>
    </row>
    <row r="113" spans="1:4" ht="9.75" customHeight="1" x14ac:dyDescent="0.25">
      <c r="A113" s="53">
        <v>4331</v>
      </c>
      <c r="B113" s="67" t="s">
        <v>177</v>
      </c>
      <c r="C113" s="54">
        <v>0</v>
      </c>
      <c r="D113" s="54">
        <v>0</v>
      </c>
    </row>
    <row r="114" spans="1:4" ht="9.75" customHeight="1" x14ac:dyDescent="0.25">
      <c r="A114" s="59">
        <v>4340</v>
      </c>
      <c r="B114" s="60" t="s">
        <v>178</v>
      </c>
      <c r="C114" s="61">
        <v>0</v>
      </c>
      <c r="D114" s="61">
        <v>0</v>
      </c>
    </row>
    <row r="115" spans="1:4" ht="9.75" customHeight="1" x14ac:dyDescent="0.25">
      <c r="A115" s="53">
        <v>4341</v>
      </c>
      <c r="B115" s="67" t="s">
        <v>178</v>
      </c>
      <c r="C115" s="54">
        <v>0</v>
      </c>
      <c r="D115" s="54">
        <v>0</v>
      </c>
    </row>
    <row r="116" spans="1:4" ht="9.75" customHeight="1" x14ac:dyDescent="0.25">
      <c r="A116" s="59">
        <v>4390</v>
      </c>
      <c r="B116" s="60" t="s">
        <v>179</v>
      </c>
      <c r="C116" s="284">
        <v>810958.75</v>
      </c>
      <c r="D116" s="61">
        <v>14601129.199999999</v>
      </c>
    </row>
    <row r="117" spans="1:4" ht="9.75" customHeight="1" x14ac:dyDescent="0.25">
      <c r="A117" s="53">
        <v>4392</v>
      </c>
      <c r="B117" s="67" t="s">
        <v>180</v>
      </c>
      <c r="C117" s="54">
        <v>0</v>
      </c>
      <c r="D117" s="54">
        <v>0</v>
      </c>
    </row>
    <row r="118" spans="1:4" ht="9.75" customHeight="1" x14ac:dyDescent="0.25">
      <c r="A118" s="53">
        <v>4393</v>
      </c>
      <c r="B118" s="67" t="s">
        <v>181</v>
      </c>
      <c r="C118" s="54">
        <v>0</v>
      </c>
      <c r="D118" s="54">
        <v>0</v>
      </c>
    </row>
    <row r="119" spans="1:4" ht="9.75" customHeight="1" x14ac:dyDescent="0.25">
      <c r="A119" s="53">
        <v>4394</v>
      </c>
      <c r="B119" s="67" t="s">
        <v>182</v>
      </c>
      <c r="C119" s="54">
        <v>0</v>
      </c>
      <c r="D119" s="54">
        <v>0</v>
      </c>
    </row>
    <row r="120" spans="1:4" ht="9.75" customHeight="1" x14ac:dyDescent="0.25">
      <c r="A120" s="53">
        <v>4395</v>
      </c>
      <c r="B120" s="67" t="s">
        <v>183</v>
      </c>
      <c r="C120" s="54">
        <v>0</v>
      </c>
      <c r="D120" s="54">
        <v>0</v>
      </c>
    </row>
    <row r="121" spans="1:4" ht="9.75" customHeight="1" x14ac:dyDescent="0.25">
      <c r="A121" s="53">
        <v>4396</v>
      </c>
      <c r="B121" s="67" t="s">
        <v>184</v>
      </c>
      <c r="C121" s="54">
        <v>0</v>
      </c>
      <c r="D121" s="54">
        <v>0</v>
      </c>
    </row>
    <row r="122" spans="1:4" ht="9.75" customHeight="1" x14ac:dyDescent="0.25">
      <c r="A122" s="53">
        <v>4397</v>
      </c>
      <c r="B122" s="67" t="s">
        <v>185</v>
      </c>
      <c r="C122" s="54">
        <v>0</v>
      </c>
      <c r="D122" s="54">
        <v>0</v>
      </c>
    </row>
    <row r="123" spans="1:4" ht="9.75" customHeight="1" x14ac:dyDescent="0.25">
      <c r="A123" s="53">
        <v>4399</v>
      </c>
      <c r="B123" s="67" t="s">
        <v>179</v>
      </c>
      <c r="C123" s="283">
        <v>810958.75</v>
      </c>
      <c r="D123" s="54">
        <v>14601129.199999999</v>
      </c>
    </row>
    <row r="124" spans="1:4" ht="11.25" customHeight="1" x14ac:dyDescent="0.25">
      <c r="A124" s="59">
        <v>1120</v>
      </c>
      <c r="B124" s="66" t="s">
        <v>515</v>
      </c>
      <c r="C124" s="61">
        <v>0</v>
      </c>
      <c r="D124" s="61">
        <v>0</v>
      </c>
    </row>
    <row r="125" spans="1:4" ht="11.25" customHeight="1" x14ac:dyDescent="0.25">
      <c r="A125" s="53">
        <v>1124</v>
      </c>
      <c r="B125" s="5" t="s">
        <v>516</v>
      </c>
      <c r="C125" s="54">
        <v>0</v>
      </c>
      <c r="D125" s="54">
        <v>0</v>
      </c>
    </row>
    <row r="126" spans="1:4" ht="11.25" customHeight="1" x14ac:dyDescent="0.25">
      <c r="A126" s="53">
        <v>1124</v>
      </c>
      <c r="B126" s="5" t="s">
        <v>517</v>
      </c>
      <c r="C126" s="54">
        <v>0</v>
      </c>
      <c r="D126" s="54">
        <v>0</v>
      </c>
    </row>
    <row r="127" spans="1:4" ht="11.25" customHeight="1" x14ac:dyDescent="0.25">
      <c r="A127" s="53">
        <v>1124</v>
      </c>
      <c r="B127" s="5" t="s">
        <v>518</v>
      </c>
      <c r="C127" s="54">
        <v>0</v>
      </c>
      <c r="D127" s="54">
        <v>0</v>
      </c>
    </row>
    <row r="128" spans="1:4" ht="11.25" customHeight="1" x14ac:dyDescent="0.25">
      <c r="A128" s="53">
        <v>1124</v>
      </c>
      <c r="B128" s="5" t="s">
        <v>519</v>
      </c>
      <c r="C128" s="54">
        <v>0</v>
      </c>
      <c r="D128" s="54">
        <v>0</v>
      </c>
    </row>
    <row r="129" spans="1:9" ht="11.25" customHeight="1" x14ac:dyDescent="0.25">
      <c r="A129" s="53">
        <v>1124</v>
      </c>
      <c r="B129" s="5" t="s">
        <v>520</v>
      </c>
      <c r="C129" s="54">
        <v>0</v>
      </c>
      <c r="D129" s="54">
        <v>0</v>
      </c>
    </row>
    <row r="130" spans="1:9" ht="11.25" customHeight="1" x14ac:dyDescent="0.25">
      <c r="A130" s="53">
        <v>1124</v>
      </c>
      <c r="B130" s="5" t="s">
        <v>521</v>
      </c>
      <c r="C130" s="54">
        <v>0</v>
      </c>
      <c r="D130" s="54">
        <v>0</v>
      </c>
    </row>
    <row r="131" spans="1:9" ht="11.25" customHeight="1" x14ac:dyDescent="0.25">
      <c r="A131" s="53">
        <v>1122</v>
      </c>
      <c r="B131" s="5" t="s">
        <v>522</v>
      </c>
      <c r="C131" s="54">
        <v>0</v>
      </c>
      <c r="D131" s="54">
        <v>0</v>
      </c>
    </row>
    <row r="132" spans="1:9" ht="11.25" customHeight="1" x14ac:dyDescent="0.25">
      <c r="A132" s="53">
        <v>1122</v>
      </c>
      <c r="B132" s="5" t="s">
        <v>523</v>
      </c>
      <c r="C132" s="54">
        <v>0</v>
      </c>
      <c r="D132" s="54">
        <v>0</v>
      </c>
    </row>
    <row r="133" spans="1:9" ht="11.25" customHeight="1" x14ac:dyDescent="0.25">
      <c r="A133" s="53">
        <v>1122</v>
      </c>
      <c r="B133" s="5" t="s">
        <v>524</v>
      </c>
      <c r="C133" s="54">
        <v>0</v>
      </c>
      <c r="D133" s="54">
        <v>0</v>
      </c>
    </row>
    <row r="134" spans="1:9" ht="11.25" customHeight="1" x14ac:dyDescent="0.25">
      <c r="A134" s="59">
        <v>5120</v>
      </c>
      <c r="B134" s="66" t="s">
        <v>348</v>
      </c>
      <c r="C134" s="61">
        <v>0</v>
      </c>
      <c r="D134" s="61">
        <v>0</v>
      </c>
    </row>
    <row r="135" spans="1:9" x14ac:dyDescent="0.25">
      <c r="A135" s="53">
        <v>5120</v>
      </c>
      <c r="B135" s="5" t="s">
        <v>348</v>
      </c>
      <c r="C135" s="54">
        <v>0</v>
      </c>
      <c r="D135" s="54">
        <v>0</v>
      </c>
    </row>
    <row r="136" spans="1:9" x14ac:dyDescent="0.25">
      <c r="A136" s="53"/>
      <c r="B136" s="68" t="s">
        <v>525</v>
      </c>
      <c r="C136" s="284">
        <f>C48+C49-C101</f>
        <v>8400282.3899999987</v>
      </c>
      <c r="D136" s="284">
        <f>D48+D49-D101</f>
        <v>-1361368.3599999975</v>
      </c>
      <c r="H136" s="263"/>
      <c r="I136" s="263"/>
    </row>
    <row r="137" spans="1:9" ht="9" customHeight="1" x14ac:dyDescent="0.25">
      <c r="A137" s="25"/>
      <c r="B137" s="25"/>
      <c r="C137" s="25"/>
      <c r="D137" s="25"/>
    </row>
    <row r="138" spans="1:9" x14ac:dyDescent="0.25">
      <c r="A138" s="25"/>
      <c r="B138" s="25" t="s">
        <v>309</v>
      </c>
      <c r="C138" s="25"/>
      <c r="D138" s="25"/>
    </row>
  </sheetData>
  <mergeCells count="4">
    <mergeCell ref="A1:C1"/>
    <mergeCell ref="A2:C2"/>
    <mergeCell ref="A3:C3"/>
    <mergeCell ref="A4:C4"/>
  </mergeCells>
  <printOptions horizontalCentered="1"/>
  <pageMargins left="0.70866141732283472" right="0.70866141732283472" top="0.74803149606299213" bottom="0.74803149606299213" header="0.31496062992125984" footer="0.31496062992125984"/>
  <pageSetup paperSize="256" fitToHeight="0" orientation="landscape" r:id="rId1"/>
  <rowBreaks count="1" manualBreakCount="1">
    <brk id="8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F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4" width="11.42578125" customWidth="1"/>
    <col min="5" max="5" width="13.140625" bestFit="1" customWidth="1"/>
    <col min="6" max="26" width="11.42578125" customWidth="1"/>
  </cols>
  <sheetData>
    <row r="1" spans="1:6" ht="11.25" customHeight="1" x14ac:dyDescent="0.25">
      <c r="A1" s="524" t="s">
        <v>59</v>
      </c>
      <c r="B1" s="525"/>
      <c r="C1" s="526"/>
    </row>
    <row r="2" spans="1:6" ht="11.25" customHeight="1" x14ac:dyDescent="0.25">
      <c r="A2" s="527" t="s">
        <v>526</v>
      </c>
      <c r="B2" s="519"/>
      <c r="C2" s="528"/>
    </row>
    <row r="3" spans="1:6" ht="11.25" customHeight="1" x14ac:dyDescent="0.25">
      <c r="A3" s="527" t="s">
        <v>637</v>
      </c>
      <c r="B3" s="519"/>
      <c r="C3" s="528"/>
    </row>
    <row r="4" spans="1:6" ht="9.75" customHeight="1" x14ac:dyDescent="0.25">
      <c r="A4" s="529" t="s">
        <v>527</v>
      </c>
      <c r="B4" s="530"/>
      <c r="C4" s="531"/>
    </row>
    <row r="5" spans="1:6" ht="9.75" customHeight="1" x14ac:dyDescent="0.25">
      <c r="A5" s="532" t="s">
        <v>528</v>
      </c>
      <c r="B5" s="533"/>
      <c r="C5" s="132">
        <v>2024</v>
      </c>
    </row>
    <row r="6" spans="1:6" ht="9.75" customHeight="1" x14ac:dyDescent="0.25">
      <c r="A6" s="70" t="s">
        <v>529</v>
      </c>
      <c r="B6" s="70"/>
      <c r="C6" s="133">
        <v>24148094.620000001</v>
      </c>
      <c r="E6" s="65"/>
      <c r="F6" s="65"/>
    </row>
    <row r="7" spans="1:6" ht="7.5" customHeight="1" x14ac:dyDescent="0.25">
      <c r="A7" s="5"/>
      <c r="B7" s="73"/>
      <c r="C7" s="134"/>
    </row>
    <row r="8" spans="1:6" ht="9.75" customHeight="1" x14ac:dyDescent="0.25">
      <c r="A8" s="75" t="s">
        <v>530</v>
      </c>
      <c r="B8" s="75"/>
      <c r="C8" s="76">
        <f>SUM(C9:C14)</f>
        <v>0</v>
      </c>
    </row>
    <row r="9" spans="1:6" ht="9.75" customHeight="1" x14ac:dyDescent="0.25">
      <c r="A9" s="77" t="s">
        <v>531</v>
      </c>
      <c r="B9" s="78" t="s">
        <v>167</v>
      </c>
      <c r="C9" s="79">
        <v>0</v>
      </c>
    </row>
    <row r="10" spans="1:6" ht="9.75" customHeight="1" x14ac:dyDescent="0.25">
      <c r="A10" s="80" t="s">
        <v>532</v>
      </c>
      <c r="B10" s="81" t="s">
        <v>533</v>
      </c>
      <c r="C10" s="79">
        <v>0</v>
      </c>
    </row>
    <row r="11" spans="1:6" ht="9.75" customHeight="1" x14ac:dyDescent="0.25">
      <c r="A11" s="80" t="s">
        <v>534</v>
      </c>
      <c r="B11" s="81" t="s">
        <v>177</v>
      </c>
      <c r="C11" s="79">
        <v>0</v>
      </c>
    </row>
    <row r="12" spans="1:6" ht="9.75" customHeight="1" x14ac:dyDescent="0.25">
      <c r="A12" s="80" t="s">
        <v>535</v>
      </c>
      <c r="B12" s="81" t="s">
        <v>178</v>
      </c>
      <c r="C12" s="79">
        <v>0</v>
      </c>
    </row>
    <row r="13" spans="1:6" ht="9.75" customHeight="1" x14ac:dyDescent="0.25">
      <c r="A13" s="80" t="s">
        <v>536</v>
      </c>
      <c r="B13" s="81" t="s">
        <v>179</v>
      </c>
      <c r="C13" s="79">
        <v>0</v>
      </c>
    </row>
    <row r="14" spans="1:6" ht="9.75" customHeight="1" x14ac:dyDescent="0.25">
      <c r="A14" s="82" t="s">
        <v>537</v>
      </c>
      <c r="B14" s="83" t="s">
        <v>538</v>
      </c>
      <c r="C14" s="79">
        <v>0</v>
      </c>
    </row>
    <row r="15" spans="1:6" ht="7.5" customHeight="1" x14ac:dyDescent="0.25">
      <c r="A15" s="5"/>
      <c r="B15" s="84"/>
      <c r="C15" s="85"/>
    </row>
    <row r="16" spans="1:6"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24148094.620000001</v>
      </c>
    </row>
    <row r="22" spans="1:3" ht="9.75" customHeight="1" x14ac:dyDescent="0.25">
      <c r="A22" s="5"/>
      <c r="B22" s="5"/>
      <c r="C22" s="5"/>
    </row>
    <row r="23" spans="1:3" ht="9.75" customHeight="1" x14ac:dyDescent="0.25">
      <c r="A23" s="5"/>
      <c r="B23" s="523" t="s">
        <v>309</v>
      </c>
      <c r="C23" s="523"/>
    </row>
    <row r="24" spans="1:3" ht="15" customHeight="1" x14ac:dyDescent="0.25">
      <c r="B24" s="523"/>
      <c r="C24" s="523"/>
    </row>
  </sheetData>
  <mergeCells count="6">
    <mergeCell ref="B23:C24"/>
    <mergeCell ref="A1:C1"/>
    <mergeCell ref="A2:C2"/>
    <mergeCell ref="A3:C3"/>
    <mergeCell ref="A4:C4"/>
    <mergeCell ref="A5:B5"/>
  </mergeCells>
  <printOptions horizontalCentered="1" verticalCentered="1"/>
  <pageMargins left="0.23622047244094491" right="0.23622047244094491" top="0.74803149606299213" bottom="0.74803149606299213" header="0.31496062992125984" footer="0.31496062992125984"/>
  <pageSetup paperSize="256" scale="130" fitToWidth="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G43"/>
  <sheetViews>
    <sheetView showGridLines="0" view="pageBreakPreview" zoomScaleNormal="115"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5" width="11.42578125" customWidth="1"/>
    <col min="6" max="6" width="15" bestFit="1" customWidth="1"/>
    <col min="7" max="7" width="17.7109375" bestFit="1" customWidth="1"/>
    <col min="8" max="26" width="11.42578125" customWidth="1"/>
  </cols>
  <sheetData>
    <row r="1" spans="1:3" ht="11.25" customHeight="1" x14ac:dyDescent="0.25">
      <c r="A1" s="534" t="s">
        <v>59</v>
      </c>
      <c r="B1" s="525"/>
      <c r="C1" s="526"/>
    </row>
    <row r="2" spans="1:3" ht="11.25" customHeight="1" x14ac:dyDescent="0.25">
      <c r="A2" s="535" t="s">
        <v>544</v>
      </c>
      <c r="B2" s="519"/>
      <c r="C2" s="528"/>
    </row>
    <row r="3" spans="1:3" ht="11.25" customHeight="1" x14ac:dyDescent="0.25">
      <c r="A3" s="535" t="s">
        <v>637</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17715149.399999999</v>
      </c>
    </row>
    <row r="7" spans="1:3" ht="7.5" customHeight="1" x14ac:dyDescent="0.25">
      <c r="A7" s="96"/>
      <c r="B7" s="73"/>
      <c r="C7" s="74"/>
    </row>
    <row r="8" spans="1:3" ht="9.75" customHeight="1" x14ac:dyDescent="0.25">
      <c r="A8" s="75" t="s">
        <v>546</v>
      </c>
      <c r="B8" s="97"/>
      <c r="C8" s="76">
        <f>SUM(C9:C29)</f>
        <v>192123.75999999998</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192123.75999999998</v>
      </c>
    </row>
    <row r="12" spans="1:3" ht="9.75" customHeight="1" x14ac:dyDescent="0.25">
      <c r="A12" s="101">
        <v>2.4</v>
      </c>
      <c r="B12" s="102" t="s">
        <v>373</v>
      </c>
      <c r="C12" s="100">
        <v>0</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0</v>
      </c>
    </row>
    <row r="16" spans="1:3" ht="9.75" customHeight="1" x14ac:dyDescent="0.25">
      <c r="A16" s="101">
        <v>2.8</v>
      </c>
      <c r="B16" s="102" t="s">
        <v>377</v>
      </c>
      <c r="C16" s="100">
        <v>0</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406197.64</v>
      </c>
    </row>
    <row r="32" spans="1:3" ht="9.75" customHeight="1" x14ac:dyDescent="0.25">
      <c r="A32" s="101" t="s">
        <v>571</v>
      </c>
      <c r="B32" s="102" t="s">
        <v>277</v>
      </c>
      <c r="C32" s="285">
        <v>406197.64</v>
      </c>
    </row>
    <row r="33" spans="1:7" ht="9.75" customHeight="1" x14ac:dyDescent="0.25">
      <c r="A33" s="101" t="s">
        <v>572</v>
      </c>
      <c r="B33" s="102" t="s">
        <v>287</v>
      </c>
      <c r="C33" s="100">
        <v>0</v>
      </c>
    </row>
    <row r="34" spans="1:7" ht="9.75" customHeight="1" x14ac:dyDescent="0.25">
      <c r="A34" s="101" t="s">
        <v>573</v>
      </c>
      <c r="B34" s="102" t="s">
        <v>290</v>
      </c>
      <c r="C34" s="100">
        <v>0</v>
      </c>
    </row>
    <row r="35" spans="1:7" ht="9.75" customHeight="1" x14ac:dyDescent="0.25">
      <c r="A35" s="101" t="s">
        <v>574</v>
      </c>
      <c r="B35" s="102" t="s">
        <v>297</v>
      </c>
      <c r="C35" s="100">
        <v>0</v>
      </c>
    </row>
    <row r="36" spans="1:7" ht="9.75" customHeight="1" x14ac:dyDescent="0.25">
      <c r="A36" s="101" t="s">
        <v>575</v>
      </c>
      <c r="B36" s="102" t="s">
        <v>307</v>
      </c>
      <c r="C36" s="100">
        <v>0</v>
      </c>
    </row>
    <row r="37" spans="1:7" ht="9.75" customHeight="1" x14ac:dyDescent="0.25">
      <c r="A37" s="101" t="s">
        <v>576</v>
      </c>
      <c r="B37" s="102" t="s">
        <v>577</v>
      </c>
      <c r="C37" s="100">
        <v>0</v>
      </c>
    </row>
    <row r="38" spans="1:7" ht="9.75" customHeight="1" x14ac:dyDescent="0.25">
      <c r="A38" s="101" t="s">
        <v>578</v>
      </c>
      <c r="B38" s="99" t="s">
        <v>579</v>
      </c>
      <c r="C38" s="108">
        <v>0</v>
      </c>
    </row>
    <row r="39" spans="1:7" ht="7.5" customHeight="1" x14ac:dyDescent="0.25">
      <c r="A39" s="96"/>
      <c r="B39" s="109"/>
      <c r="C39" s="110"/>
    </row>
    <row r="40" spans="1:7" ht="9.75" customHeight="1" x14ac:dyDescent="0.25">
      <c r="A40" s="111" t="s">
        <v>580</v>
      </c>
      <c r="B40" s="70"/>
      <c r="C40" s="133">
        <f>C6-C8+C31</f>
        <v>17929223.279999997</v>
      </c>
      <c r="F40" s="286"/>
      <c r="G40" s="286"/>
    </row>
    <row r="41" spans="1:7" ht="9.75" customHeight="1" x14ac:dyDescent="0.25">
      <c r="A41" s="5"/>
      <c r="B41" s="5"/>
      <c r="C41" s="5"/>
    </row>
    <row r="42" spans="1:7" ht="9.75" customHeight="1" x14ac:dyDescent="0.25">
      <c r="A42" s="5"/>
      <c r="B42" s="523" t="s">
        <v>309</v>
      </c>
      <c r="C42" s="523"/>
    </row>
    <row r="43" spans="1:7" ht="15" customHeight="1" x14ac:dyDescent="0.25">
      <c r="B43" s="523"/>
      <c r="C43" s="523"/>
    </row>
  </sheetData>
  <mergeCells count="6">
    <mergeCell ref="B42:C43"/>
    <mergeCell ref="A1:C1"/>
    <mergeCell ref="A2:C2"/>
    <mergeCell ref="A3:C3"/>
    <mergeCell ref="A4:C4"/>
    <mergeCell ref="A5:B5"/>
  </mergeCells>
  <printOptions horizontalCentered="1" verticalCentered="1"/>
  <pageMargins left="0.23622047244094491" right="0.23622047244094491" top="0.74803149606299213" bottom="0.74803149606299213" header="0.31496062992125984" footer="0.31496062992125984"/>
  <pageSetup paperSize="256" scale="150" fitToWidth="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J58"/>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3.140625" customWidth="1"/>
    <col min="11" max="26" width="9.140625" customWidth="1"/>
  </cols>
  <sheetData>
    <row r="1" spans="1:10" ht="11.25" customHeight="1" x14ac:dyDescent="0.25">
      <c r="A1" s="521" t="s">
        <v>59</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637</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87">
        <v>8110</v>
      </c>
      <c r="B41" s="120" t="s">
        <v>618</v>
      </c>
      <c r="C41" s="288">
        <v>20054621.890000001</v>
      </c>
      <c r="D41" s="25"/>
      <c r="E41" s="25"/>
      <c r="F41" s="25"/>
      <c r="G41" s="25"/>
      <c r="H41" s="25"/>
      <c r="I41" s="25"/>
      <c r="J41" s="25"/>
    </row>
    <row r="42" spans="1:10" ht="9.75" customHeight="1" x14ac:dyDescent="0.25">
      <c r="A42" s="287">
        <v>8120</v>
      </c>
      <c r="B42" s="120" t="s">
        <v>619</v>
      </c>
      <c r="C42" s="288">
        <v>-360259.55</v>
      </c>
      <c r="D42" s="25"/>
      <c r="E42" s="25"/>
      <c r="F42" s="25"/>
      <c r="G42" s="25"/>
      <c r="H42" s="25"/>
      <c r="I42" s="25"/>
      <c r="J42" s="25"/>
    </row>
    <row r="43" spans="1:10" ht="9.75" customHeight="1" x14ac:dyDescent="0.25">
      <c r="A43" s="287">
        <v>8130</v>
      </c>
      <c r="B43" s="120" t="s">
        <v>620</v>
      </c>
      <c r="C43" s="288">
        <v>4453426.8499999996</v>
      </c>
      <c r="D43" s="25"/>
      <c r="E43" s="25"/>
      <c r="F43" s="25"/>
      <c r="G43" s="25"/>
      <c r="H43" s="25"/>
      <c r="I43" s="25"/>
      <c r="J43" s="25"/>
    </row>
    <row r="44" spans="1:10" ht="9.75" customHeight="1" x14ac:dyDescent="0.25">
      <c r="A44" s="287">
        <v>8140</v>
      </c>
      <c r="B44" s="120" t="s">
        <v>621</v>
      </c>
      <c r="C44" s="288">
        <v>0</v>
      </c>
      <c r="D44" s="25"/>
      <c r="E44" s="25"/>
      <c r="F44" s="25"/>
      <c r="G44" s="25"/>
      <c r="H44" s="25"/>
      <c r="I44" s="25"/>
      <c r="J44" s="25"/>
    </row>
    <row r="45" spans="1:10" ht="11.25" customHeight="1" thickBot="1" x14ac:dyDescent="0.3">
      <c r="A45" s="287">
        <v>8150</v>
      </c>
      <c r="B45" s="122" t="s">
        <v>622</v>
      </c>
      <c r="C45" s="289">
        <v>-24147789.190000001</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4" ht="9.75" customHeight="1" x14ac:dyDescent="0.25">
      <c r="A49" s="25"/>
      <c r="B49" s="137" t="s">
        <v>528</v>
      </c>
      <c r="C49" s="138">
        <v>2024</v>
      </c>
    </row>
    <row r="50" spans="1:4" ht="9.75" customHeight="1" x14ac:dyDescent="0.25">
      <c r="A50" s="287">
        <v>8210</v>
      </c>
      <c r="B50" s="120" t="s">
        <v>624</v>
      </c>
      <c r="C50" s="196">
        <v>20054621.890000001</v>
      </c>
    </row>
    <row r="51" spans="1:4" ht="9.75" customHeight="1" x14ac:dyDescent="0.25">
      <c r="A51" s="287">
        <v>8220</v>
      </c>
      <c r="B51" s="120" t="s">
        <v>625</v>
      </c>
      <c r="C51" s="196">
        <v>6792899.3399999999</v>
      </c>
    </row>
    <row r="52" spans="1:4" ht="9.75" customHeight="1" x14ac:dyDescent="0.25">
      <c r="A52" s="287">
        <v>8230</v>
      </c>
      <c r="B52" s="120" t="s">
        <v>626</v>
      </c>
      <c r="C52" s="196">
        <v>-4453426.8499999996</v>
      </c>
      <c r="D52" s="65"/>
    </row>
    <row r="53" spans="1:4" ht="9.75" customHeight="1" x14ac:dyDescent="0.25">
      <c r="A53" s="287">
        <v>8240</v>
      </c>
      <c r="B53" s="120" t="s">
        <v>627</v>
      </c>
      <c r="C53" s="196">
        <v>0</v>
      </c>
    </row>
    <row r="54" spans="1:4" ht="9.75" customHeight="1" x14ac:dyDescent="0.25">
      <c r="A54" s="287">
        <v>8250</v>
      </c>
      <c r="B54" s="120" t="s">
        <v>628</v>
      </c>
      <c r="C54" s="196">
        <v>2495983.48</v>
      </c>
    </row>
    <row r="55" spans="1:4" ht="9.75" customHeight="1" x14ac:dyDescent="0.25">
      <c r="A55" s="287">
        <v>8260</v>
      </c>
      <c r="B55" s="120" t="s">
        <v>629</v>
      </c>
      <c r="C55" s="196">
        <v>0</v>
      </c>
    </row>
    <row r="56" spans="1:4" ht="9.75" customHeight="1" thickBot="1" x14ac:dyDescent="0.3">
      <c r="A56" s="287">
        <v>8270</v>
      </c>
      <c r="B56" s="122" t="s">
        <v>630</v>
      </c>
      <c r="C56" s="197">
        <v>15219165.92</v>
      </c>
    </row>
    <row r="57" spans="1:4" ht="9.75" customHeight="1" x14ac:dyDescent="0.25">
      <c r="A57" s="25"/>
      <c r="B57" s="25"/>
      <c r="C57" s="25"/>
    </row>
    <row r="58" spans="1:4" ht="9.75" customHeight="1" x14ac:dyDescent="0.25">
      <c r="A58" s="25"/>
      <c r="B58" s="25" t="s">
        <v>309</v>
      </c>
      <c r="C58" s="25"/>
    </row>
  </sheetData>
  <mergeCells count="6">
    <mergeCell ref="B48:C48"/>
    <mergeCell ref="A1:F1"/>
    <mergeCell ref="A2:F2"/>
    <mergeCell ref="A3:F3"/>
    <mergeCell ref="A4:F4"/>
    <mergeCell ref="B39:C39"/>
  </mergeCells>
  <pageMargins left="0.7" right="0.7" top="0.75" bottom="0.75" header="0.3" footer="0.3"/>
  <pageSetup paperSize="256" scale="6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E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4" customWidth="1"/>
    <col min="6" max="26" width="9.140625" customWidth="1"/>
  </cols>
  <sheetData>
    <row r="1" spans="1:5" ht="11.25" customHeight="1" x14ac:dyDescent="0.25">
      <c r="A1" s="580" t="s">
        <v>1943</v>
      </c>
      <c r="B1" s="580"/>
      <c r="C1" s="580"/>
      <c r="D1" s="126" t="s">
        <v>92</v>
      </c>
      <c r="E1" s="114">
        <v>2024</v>
      </c>
    </row>
    <row r="2" spans="1:5" ht="11.25" customHeight="1" x14ac:dyDescent="0.25">
      <c r="A2" s="521" t="s">
        <v>93</v>
      </c>
      <c r="B2" s="519"/>
      <c r="C2" s="519"/>
      <c r="D2" s="126" t="s">
        <v>94</v>
      </c>
      <c r="E2" s="114" t="s">
        <v>636</v>
      </c>
    </row>
    <row r="3" spans="1:5" ht="11.25" customHeight="1" x14ac:dyDescent="0.25">
      <c r="A3" s="521" t="s">
        <v>637</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290">
        <v>225138771.55999991</v>
      </c>
      <c r="D9" s="33"/>
      <c r="E9" s="25"/>
    </row>
    <row r="10" spans="1:5" ht="9.75" customHeight="1" x14ac:dyDescent="0.25">
      <c r="A10" s="30">
        <v>4100</v>
      </c>
      <c r="B10" s="31" t="s">
        <v>34</v>
      </c>
      <c r="C10" s="290">
        <v>37761254.32</v>
      </c>
      <c r="D10" s="33"/>
      <c r="E10" s="25"/>
    </row>
    <row r="11" spans="1:5" ht="11.25" customHeight="1" x14ac:dyDescent="0.25">
      <c r="A11" s="30">
        <v>4110</v>
      </c>
      <c r="B11" s="31" t="s">
        <v>105</v>
      </c>
      <c r="C11" s="290">
        <v>0</v>
      </c>
      <c r="D11" s="33" t="str">
        <f t="shared" ref="D11:D20" si="0">IFERROR(C11/$C$12,"")</f>
        <v/>
      </c>
      <c r="E11" s="25"/>
    </row>
    <row r="12" spans="1:5" ht="9.75" customHeight="1" x14ac:dyDescent="0.25">
      <c r="A12" s="35">
        <v>4111</v>
      </c>
      <c r="B12" s="5" t="s">
        <v>107</v>
      </c>
      <c r="C12" s="291">
        <v>0</v>
      </c>
      <c r="D12" s="33" t="str">
        <f t="shared" si="0"/>
        <v/>
      </c>
      <c r="E12" s="25"/>
    </row>
    <row r="13" spans="1:5" ht="9.75" customHeight="1" x14ac:dyDescent="0.25">
      <c r="A13" s="35">
        <v>4112</v>
      </c>
      <c r="B13" s="5" t="s">
        <v>108</v>
      </c>
      <c r="C13" s="291">
        <v>0</v>
      </c>
      <c r="D13" s="33" t="str">
        <f t="shared" si="0"/>
        <v/>
      </c>
      <c r="E13" s="25"/>
    </row>
    <row r="14" spans="1:5" ht="9.75" customHeight="1" x14ac:dyDescent="0.25">
      <c r="A14" s="35">
        <v>4113</v>
      </c>
      <c r="B14" s="5" t="s">
        <v>109</v>
      </c>
      <c r="C14" s="291">
        <v>0</v>
      </c>
      <c r="D14" s="33" t="str">
        <f t="shared" si="0"/>
        <v/>
      </c>
      <c r="E14" s="25"/>
    </row>
    <row r="15" spans="1:5" ht="9.75" customHeight="1" x14ac:dyDescent="0.25">
      <c r="A15" s="35">
        <v>4114</v>
      </c>
      <c r="B15" s="5" t="s">
        <v>110</v>
      </c>
      <c r="C15" s="291">
        <v>0</v>
      </c>
      <c r="D15" s="33" t="str">
        <f t="shared" si="0"/>
        <v/>
      </c>
      <c r="E15" s="25"/>
    </row>
    <row r="16" spans="1:5" ht="9.75" customHeight="1" x14ac:dyDescent="0.25">
      <c r="A16" s="35">
        <v>4115</v>
      </c>
      <c r="B16" s="5" t="s">
        <v>111</v>
      </c>
      <c r="C16" s="291">
        <v>0</v>
      </c>
      <c r="D16" s="33" t="str">
        <f t="shared" si="0"/>
        <v/>
      </c>
      <c r="E16" s="25"/>
    </row>
    <row r="17" spans="1:5" ht="9.75" customHeight="1" x14ac:dyDescent="0.25">
      <c r="A17" s="35">
        <v>4116</v>
      </c>
      <c r="B17" s="5" t="s">
        <v>112</v>
      </c>
      <c r="C17" s="291">
        <v>0</v>
      </c>
      <c r="D17" s="33" t="str">
        <f t="shared" si="0"/>
        <v/>
      </c>
      <c r="E17" s="25"/>
    </row>
    <row r="18" spans="1:5" ht="9.75" customHeight="1" x14ac:dyDescent="0.25">
      <c r="A18" s="35">
        <v>4117</v>
      </c>
      <c r="B18" s="5" t="s">
        <v>113</v>
      </c>
      <c r="C18" s="291">
        <v>0</v>
      </c>
      <c r="D18" s="33" t="str">
        <f t="shared" si="0"/>
        <v/>
      </c>
      <c r="E18" s="25"/>
    </row>
    <row r="19" spans="1:5" ht="9.75" customHeight="1" x14ac:dyDescent="0.25">
      <c r="A19" s="35">
        <v>4118</v>
      </c>
      <c r="B19" s="37" t="s">
        <v>114</v>
      </c>
      <c r="C19" s="291">
        <v>0</v>
      </c>
      <c r="D19" s="33" t="str">
        <f t="shared" si="0"/>
        <v/>
      </c>
      <c r="E19" s="25"/>
    </row>
    <row r="20" spans="1:5" ht="9.75" customHeight="1" x14ac:dyDescent="0.25">
      <c r="A20" s="35">
        <v>4119</v>
      </c>
      <c r="B20" s="5" t="s">
        <v>115</v>
      </c>
      <c r="C20" s="291">
        <v>0</v>
      </c>
      <c r="D20" s="33" t="str">
        <f t="shared" si="0"/>
        <v/>
      </c>
      <c r="E20" s="25"/>
    </row>
    <row r="21" spans="1:5" ht="9.75" customHeight="1" x14ac:dyDescent="0.25">
      <c r="A21" s="30">
        <v>4120</v>
      </c>
      <c r="B21" s="31" t="s">
        <v>116</v>
      </c>
      <c r="C21" s="290">
        <v>0</v>
      </c>
      <c r="D21" s="33" t="str">
        <f t="shared" ref="D21:D26" si="1">IFERROR(C21/$C$21,"")</f>
        <v/>
      </c>
      <c r="E21" s="25"/>
    </row>
    <row r="22" spans="1:5" ht="9.75" customHeight="1" x14ac:dyDescent="0.25">
      <c r="A22" s="35">
        <v>4121</v>
      </c>
      <c r="B22" s="5" t="s">
        <v>117</v>
      </c>
      <c r="C22" s="291">
        <v>0</v>
      </c>
      <c r="D22" s="33" t="str">
        <f t="shared" si="1"/>
        <v/>
      </c>
      <c r="E22" s="25"/>
    </row>
    <row r="23" spans="1:5" ht="9.75" customHeight="1" x14ac:dyDescent="0.25">
      <c r="A23" s="35">
        <v>4122</v>
      </c>
      <c r="B23" s="5" t="s">
        <v>118</v>
      </c>
      <c r="C23" s="291">
        <v>0</v>
      </c>
      <c r="D23" s="33" t="str">
        <f t="shared" si="1"/>
        <v/>
      </c>
      <c r="E23" s="25"/>
    </row>
    <row r="24" spans="1:5" ht="9.75" customHeight="1" x14ac:dyDescent="0.25">
      <c r="A24" s="35">
        <v>4123</v>
      </c>
      <c r="B24" s="5" t="s">
        <v>119</v>
      </c>
      <c r="C24" s="291">
        <v>0</v>
      </c>
      <c r="D24" s="33" t="str">
        <f t="shared" si="1"/>
        <v/>
      </c>
      <c r="E24" s="25"/>
    </row>
    <row r="25" spans="1:5" ht="9.75" customHeight="1" x14ac:dyDescent="0.25">
      <c r="A25" s="35">
        <v>4124</v>
      </c>
      <c r="B25" s="5" t="s">
        <v>120</v>
      </c>
      <c r="C25" s="291">
        <v>0</v>
      </c>
      <c r="D25" s="33" t="str">
        <f t="shared" si="1"/>
        <v/>
      </c>
      <c r="E25" s="25"/>
    </row>
    <row r="26" spans="1:5" ht="9.75" customHeight="1" x14ac:dyDescent="0.25">
      <c r="A26" s="35">
        <v>4129</v>
      </c>
      <c r="B26" s="5" t="s">
        <v>121</v>
      </c>
      <c r="C26" s="291">
        <v>0</v>
      </c>
      <c r="D26" s="33" t="str">
        <f t="shared" si="1"/>
        <v/>
      </c>
      <c r="E26" s="25"/>
    </row>
    <row r="27" spans="1:5" ht="9.75" customHeight="1" x14ac:dyDescent="0.25">
      <c r="A27" s="30">
        <v>4130</v>
      </c>
      <c r="B27" s="31" t="s">
        <v>122</v>
      </c>
      <c r="C27" s="290">
        <v>0</v>
      </c>
      <c r="D27" s="33" t="str">
        <f t="shared" ref="D27:D29" si="2">IFERROR(C27/$C$27,"")</f>
        <v/>
      </c>
      <c r="E27" s="25"/>
    </row>
    <row r="28" spans="1:5" ht="9.75" customHeight="1" x14ac:dyDescent="0.25">
      <c r="A28" s="35">
        <v>4131</v>
      </c>
      <c r="B28" s="5" t="s">
        <v>123</v>
      </c>
      <c r="C28" s="291">
        <v>0</v>
      </c>
      <c r="D28" s="33" t="str">
        <f t="shared" si="2"/>
        <v/>
      </c>
      <c r="E28" s="25"/>
    </row>
    <row r="29" spans="1:5" ht="9.75" customHeight="1" x14ac:dyDescent="0.25">
      <c r="A29" s="35">
        <v>4132</v>
      </c>
      <c r="B29" s="37" t="s">
        <v>124</v>
      </c>
      <c r="C29" s="291">
        <v>0</v>
      </c>
      <c r="D29" s="33" t="str">
        <f t="shared" si="2"/>
        <v/>
      </c>
      <c r="E29" s="25"/>
    </row>
    <row r="30" spans="1:5" ht="9.75" customHeight="1" x14ac:dyDescent="0.25">
      <c r="A30" s="30">
        <v>4140</v>
      </c>
      <c r="B30" s="31" t="s">
        <v>125</v>
      </c>
      <c r="C30" s="290">
        <v>0</v>
      </c>
      <c r="D30" s="33" t="str">
        <f t="shared" ref="D30:D35" si="3">IFERROR(C30/$C$30,"")</f>
        <v/>
      </c>
      <c r="E30" s="25"/>
    </row>
    <row r="31" spans="1:5" ht="9.75" customHeight="1" x14ac:dyDescent="0.25">
      <c r="A31" s="35">
        <v>4141</v>
      </c>
      <c r="B31" s="5" t="s">
        <v>126</v>
      </c>
      <c r="C31" s="291">
        <v>0</v>
      </c>
      <c r="D31" s="33" t="str">
        <f t="shared" si="3"/>
        <v/>
      </c>
      <c r="E31" s="25"/>
    </row>
    <row r="32" spans="1:5" ht="9.75" customHeight="1" x14ac:dyDescent="0.25">
      <c r="A32" s="35">
        <v>4143</v>
      </c>
      <c r="B32" s="5" t="s">
        <v>127</v>
      </c>
      <c r="C32" s="291">
        <v>0</v>
      </c>
      <c r="D32" s="33" t="str">
        <f t="shared" si="3"/>
        <v/>
      </c>
      <c r="E32" s="25"/>
    </row>
    <row r="33" spans="1:5" ht="9.75" customHeight="1" x14ac:dyDescent="0.25">
      <c r="A33" s="35">
        <v>4144</v>
      </c>
      <c r="B33" s="5" t="s">
        <v>128</v>
      </c>
      <c r="C33" s="291">
        <v>0</v>
      </c>
      <c r="D33" s="33" t="str">
        <f t="shared" si="3"/>
        <v/>
      </c>
      <c r="E33" s="25"/>
    </row>
    <row r="34" spans="1:5" ht="9.75" customHeight="1" x14ac:dyDescent="0.25">
      <c r="A34" s="35">
        <v>4145</v>
      </c>
      <c r="B34" s="37" t="s">
        <v>129</v>
      </c>
      <c r="C34" s="291">
        <v>0</v>
      </c>
      <c r="D34" s="33" t="str">
        <f t="shared" si="3"/>
        <v/>
      </c>
      <c r="E34" s="25"/>
    </row>
    <row r="35" spans="1:5" ht="9.75" customHeight="1" x14ac:dyDescent="0.25">
      <c r="A35" s="35">
        <v>4149</v>
      </c>
      <c r="B35" s="5" t="s">
        <v>130</v>
      </c>
      <c r="C35" s="291">
        <v>0</v>
      </c>
      <c r="D35" s="33" t="str">
        <f t="shared" si="3"/>
        <v/>
      </c>
      <c r="E35" s="25"/>
    </row>
    <row r="36" spans="1:5" ht="9.75" customHeight="1" x14ac:dyDescent="0.25">
      <c r="A36" s="30">
        <v>4150</v>
      </c>
      <c r="B36" s="31" t="s">
        <v>131</v>
      </c>
      <c r="C36" s="290">
        <v>116</v>
      </c>
      <c r="D36" s="33">
        <f t="shared" ref="D36:D38" si="4">IFERROR(C36/$C$36,"")</f>
        <v>1</v>
      </c>
      <c r="E36" s="25"/>
    </row>
    <row r="37" spans="1:5" ht="9.75" customHeight="1" x14ac:dyDescent="0.25">
      <c r="A37" s="35">
        <v>4151</v>
      </c>
      <c r="B37" s="5" t="s">
        <v>131</v>
      </c>
      <c r="C37" s="291">
        <v>0</v>
      </c>
      <c r="D37" s="33">
        <f t="shared" si="4"/>
        <v>0</v>
      </c>
      <c r="E37" s="25"/>
    </row>
    <row r="38" spans="1:5" ht="9.75" customHeight="1" x14ac:dyDescent="0.25">
      <c r="A38" s="35">
        <v>4154</v>
      </c>
      <c r="B38" s="37" t="s">
        <v>133</v>
      </c>
      <c r="C38" s="291">
        <v>0</v>
      </c>
      <c r="D38" s="33">
        <f t="shared" si="4"/>
        <v>0</v>
      </c>
      <c r="E38" s="25"/>
    </row>
    <row r="39" spans="1:5" ht="9.75" customHeight="1" x14ac:dyDescent="0.25">
      <c r="A39" s="30">
        <v>4160</v>
      </c>
      <c r="B39" s="31" t="s">
        <v>134</v>
      </c>
      <c r="C39" s="290">
        <v>80691.350000000006</v>
      </c>
      <c r="D39" s="33">
        <f t="shared" ref="D39:D47" si="5">IFERROR(C39/$C$39,"")</f>
        <v>1</v>
      </c>
      <c r="E39" s="25"/>
    </row>
    <row r="40" spans="1:5" ht="9.75" customHeight="1" x14ac:dyDescent="0.25">
      <c r="A40" s="35">
        <v>4161</v>
      </c>
      <c r="B40" s="5" t="s">
        <v>135</v>
      </c>
      <c r="C40" s="291">
        <v>0</v>
      </c>
      <c r="D40" s="33">
        <f t="shared" si="5"/>
        <v>0</v>
      </c>
      <c r="E40" s="25"/>
    </row>
    <row r="41" spans="1:5" ht="9.75" customHeight="1" x14ac:dyDescent="0.25">
      <c r="A41" s="35">
        <v>4162</v>
      </c>
      <c r="B41" s="5" t="s">
        <v>136</v>
      </c>
      <c r="C41" s="291">
        <v>0</v>
      </c>
      <c r="D41" s="33">
        <f t="shared" si="5"/>
        <v>0</v>
      </c>
      <c r="E41" s="25"/>
    </row>
    <row r="42" spans="1:5" ht="9.75" customHeight="1" x14ac:dyDescent="0.25">
      <c r="A42" s="35">
        <v>4163</v>
      </c>
      <c r="B42" s="5" t="s">
        <v>137</v>
      </c>
      <c r="C42" s="291">
        <v>0</v>
      </c>
      <c r="D42" s="33">
        <f t="shared" si="5"/>
        <v>0</v>
      </c>
      <c r="E42" s="25"/>
    </row>
    <row r="43" spans="1:5" ht="9.75" customHeight="1" x14ac:dyDescent="0.25">
      <c r="A43" s="35">
        <v>4164</v>
      </c>
      <c r="B43" s="5" t="s">
        <v>138</v>
      </c>
      <c r="C43" s="291">
        <v>0</v>
      </c>
      <c r="D43" s="33">
        <f t="shared" si="5"/>
        <v>0</v>
      </c>
      <c r="E43" s="25"/>
    </row>
    <row r="44" spans="1:5" ht="9.75" customHeight="1" x14ac:dyDescent="0.25">
      <c r="A44" s="35">
        <v>4165</v>
      </c>
      <c r="B44" s="5" t="s">
        <v>139</v>
      </c>
      <c r="C44" s="291">
        <v>0</v>
      </c>
      <c r="D44" s="33">
        <f t="shared" si="5"/>
        <v>0</v>
      </c>
      <c r="E44" s="25"/>
    </row>
    <row r="45" spans="1:5" ht="9.75" customHeight="1" x14ac:dyDescent="0.25">
      <c r="A45" s="35">
        <v>4166</v>
      </c>
      <c r="B45" s="37" t="s">
        <v>140</v>
      </c>
      <c r="C45" s="291">
        <v>0</v>
      </c>
      <c r="D45" s="33">
        <f t="shared" si="5"/>
        <v>0</v>
      </c>
      <c r="E45" s="25"/>
    </row>
    <row r="46" spans="1:5" ht="9.75" customHeight="1" x14ac:dyDescent="0.25">
      <c r="A46" s="35">
        <v>4168</v>
      </c>
      <c r="B46" s="5" t="s">
        <v>141</v>
      </c>
      <c r="C46" s="291">
        <v>0</v>
      </c>
      <c r="D46" s="33">
        <f t="shared" si="5"/>
        <v>0</v>
      </c>
      <c r="E46" s="25"/>
    </row>
    <row r="47" spans="1:5" ht="9.75" customHeight="1" x14ac:dyDescent="0.25">
      <c r="A47" s="35">
        <v>4169</v>
      </c>
      <c r="B47" s="5" t="s">
        <v>142</v>
      </c>
      <c r="C47" s="291">
        <v>80691.350000000006</v>
      </c>
      <c r="D47" s="33">
        <f t="shared" si="5"/>
        <v>1</v>
      </c>
      <c r="E47" s="25"/>
    </row>
    <row r="48" spans="1:5" ht="9.75" customHeight="1" x14ac:dyDescent="0.25">
      <c r="A48" s="30">
        <v>4170</v>
      </c>
      <c r="B48" s="31" t="s">
        <v>143</v>
      </c>
      <c r="C48" s="290">
        <v>37680446.969999999</v>
      </c>
      <c r="D48" s="33">
        <f t="shared" ref="D48:D56" si="6">IFERROR(C48/$C$48,"")</f>
        <v>1</v>
      </c>
      <c r="E48" s="25"/>
    </row>
    <row r="49" spans="1:5" ht="9.75" customHeight="1" x14ac:dyDescent="0.25">
      <c r="A49" s="35">
        <v>4171</v>
      </c>
      <c r="B49" s="5" t="s">
        <v>144</v>
      </c>
      <c r="C49" s="291">
        <v>0</v>
      </c>
      <c r="D49" s="33">
        <f t="shared" si="6"/>
        <v>0</v>
      </c>
      <c r="E49" s="25"/>
    </row>
    <row r="50" spans="1:5" ht="9.75" customHeight="1" x14ac:dyDescent="0.25">
      <c r="A50" s="35">
        <v>4172</v>
      </c>
      <c r="B50" s="5" t="s">
        <v>145</v>
      </c>
      <c r="C50" s="291">
        <v>0</v>
      </c>
      <c r="D50" s="33">
        <f t="shared" si="6"/>
        <v>0</v>
      </c>
      <c r="E50" s="25"/>
    </row>
    <row r="51" spans="1:5" ht="9.75" customHeight="1" x14ac:dyDescent="0.25">
      <c r="A51" s="35">
        <v>4173</v>
      </c>
      <c r="B51" s="37" t="s">
        <v>146</v>
      </c>
      <c r="C51" s="291">
        <v>36626447.32</v>
      </c>
      <c r="D51" s="33">
        <f t="shared" si="6"/>
        <v>0.97202794194986164</v>
      </c>
      <c r="E51" s="25"/>
    </row>
    <row r="52" spans="1:5" ht="9.75" customHeight="1" x14ac:dyDescent="0.25">
      <c r="A52" s="35">
        <v>4174</v>
      </c>
      <c r="B52" s="37" t="s">
        <v>148</v>
      </c>
      <c r="C52" s="291">
        <v>1053999.6499999999</v>
      </c>
      <c r="D52" s="33">
        <f t="shared" si="6"/>
        <v>2.7972058050138356E-2</v>
      </c>
      <c r="E52" s="25"/>
    </row>
    <row r="53" spans="1:5" ht="9.75" customHeight="1" x14ac:dyDescent="0.25">
      <c r="A53" s="35">
        <v>4175</v>
      </c>
      <c r="B53" s="37" t="s">
        <v>149</v>
      </c>
      <c r="C53" s="291">
        <v>0</v>
      </c>
      <c r="D53" s="33">
        <f t="shared" si="6"/>
        <v>0</v>
      </c>
      <c r="E53" s="25"/>
    </row>
    <row r="54" spans="1:5" ht="9.75" customHeight="1" x14ac:dyDescent="0.25">
      <c r="A54" s="35">
        <v>4176</v>
      </c>
      <c r="B54" s="37" t="s">
        <v>150</v>
      </c>
      <c r="C54" s="291">
        <v>0</v>
      </c>
      <c r="D54" s="33">
        <f t="shared" si="6"/>
        <v>0</v>
      </c>
      <c r="E54" s="25"/>
    </row>
    <row r="55" spans="1:5" ht="9.75" customHeight="1" x14ac:dyDescent="0.25">
      <c r="A55" s="35">
        <v>4177</v>
      </c>
      <c r="B55" s="37" t="s">
        <v>151</v>
      </c>
      <c r="C55" s="291">
        <v>0</v>
      </c>
      <c r="D55" s="33">
        <f t="shared" si="6"/>
        <v>0</v>
      </c>
      <c r="E55" s="25"/>
    </row>
    <row r="56" spans="1:5" ht="9.75" customHeight="1" x14ac:dyDescent="0.25">
      <c r="A56" s="35">
        <v>4178</v>
      </c>
      <c r="B56" s="37" t="s">
        <v>152</v>
      </c>
      <c r="C56" s="291">
        <v>0</v>
      </c>
      <c r="D56" s="33">
        <f t="shared" si="6"/>
        <v>0</v>
      </c>
      <c r="E56" s="25"/>
    </row>
    <row r="57" spans="1:5" ht="9.75" customHeight="1" x14ac:dyDescent="0.25">
      <c r="A57" s="30">
        <v>4200</v>
      </c>
      <c r="B57" s="44" t="s">
        <v>153</v>
      </c>
      <c r="C57" s="290">
        <v>182321422.99000001</v>
      </c>
      <c r="D57" s="33"/>
      <c r="E57" s="25"/>
    </row>
    <row r="58" spans="1:5" ht="9.75" customHeight="1" x14ac:dyDescent="0.25">
      <c r="A58" s="30">
        <v>4210</v>
      </c>
      <c r="B58" s="44" t="s">
        <v>154</v>
      </c>
      <c r="C58" s="290">
        <v>0</v>
      </c>
      <c r="D58" s="33" t="str">
        <f t="shared" ref="D58:D63" si="7">IFERROR(C58/$C$58,"")</f>
        <v/>
      </c>
      <c r="E58" s="25"/>
    </row>
    <row r="59" spans="1:5" ht="9.75" customHeight="1" x14ac:dyDescent="0.25">
      <c r="A59" s="35">
        <v>4211</v>
      </c>
      <c r="B59" s="5" t="s">
        <v>155</v>
      </c>
      <c r="C59" s="291">
        <v>0</v>
      </c>
      <c r="D59" s="33" t="str">
        <f t="shared" si="7"/>
        <v/>
      </c>
      <c r="E59" s="25"/>
    </row>
    <row r="60" spans="1:5" ht="9.75" customHeight="1" x14ac:dyDescent="0.25">
      <c r="A60" s="35">
        <v>4212</v>
      </c>
      <c r="B60" s="5" t="s">
        <v>156</v>
      </c>
      <c r="C60" s="291">
        <v>0</v>
      </c>
      <c r="D60" s="33" t="str">
        <f t="shared" si="7"/>
        <v/>
      </c>
      <c r="E60" s="25"/>
    </row>
    <row r="61" spans="1:5" ht="9.75" customHeight="1" x14ac:dyDescent="0.25">
      <c r="A61" s="35">
        <v>4213</v>
      </c>
      <c r="B61" s="5" t="s">
        <v>157</v>
      </c>
      <c r="C61" s="291">
        <v>0</v>
      </c>
      <c r="D61" s="33" t="str">
        <f t="shared" si="7"/>
        <v/>
      </c>
      <c r="E61" s="25"/>
    </row>
    <row r="62" spans="1:5" ht="9.75" customHeight="1" x14ac:dyDescent="0.25">
      <c r="A62" s="35">
        <v>4214</v>
      </c>
      <c r="B62" s="5" t="s">
        <v>159</v>
      </c>
      <c r="C62" s="291">
        <v>0</v>
      </c>
      <c r="D62" s="33" t="str">
        <f t="shared" si="7"/>
        <v/>
      </c>
      <c r="E62" s="25"/>
    </row>
    <row r="63" spans="1:5" ht="9.75" customHeight="1" x14ac:dyDescent="0.25">
      <c r="A63" s="35">
        <v>4215</v>
      </c>
      <c r="B63" s="5" t="s">
        <v>160</v>
      </c>
      <c r="C63" s="291">
        <v>0</v>
      </c>
      <c r="D63" s="33" t="str">
        <f t="shared" si="7"/>
        <v/>
      </c>
      <c r="E63" s="25"/>
    </row>
    <row r="64" spans="1:5" ht="9.75" customHeight="1" x14ac:dyDescent="0.25">
      <c r="A64" s="30">
        <v>4220</v>
      </c>
      <c r="B64" s="31" t="s">
        <v>161</v>
      </c>
      <c r="C64" s="290">
        <v>182321422.99000001</v>
      </c>
      <c r="D64" s="33">
        <f t="shared" ref="D64:D68" si="8">IFERROR(C64/$C$64,"")</f>
        <v>1</v>
      </c>
      <c r="E64" s="25"/>
    </row>
    <row r="65" spans="1:5" ht="9.75" customHeight="1" x14ac:dyDescent="0.25">
      <c r="A65" s="35">
        <v>4221</v>
      </c>
      <c r="B65" s="5" t="s">
        <v>162</v>
      </c>
      <c r="C65" s="291">
        <v>0</v>
      </c>
      <c r="D65" s="33">
        <f t="shared" si="8"/>
        <v>0</v>
      </c>
      <c r="E65" s="25"/>
    </row>
    <row r="66" spans="1:5" ht="9.75" customHeight="1" x14ac:dyDescent="0.25">
      <c r="A66" s="35">
        <v>4223</v>
      </c>
      <c r="B66" s="5" t="s">
        <v>164</v>
      </c>
      <c r="C66" s="291">
        <v>182321422.99000001</v>
      </c>
      <c r="D66" s="33">
        <f t="shared" si="8"/>
        <v>1</v>
      </c>
      <c r="E66" s="25"/>
    </row>
    <row r="67" spans="1:5" ht="9.75" customHeight="1" x14ac:dyDescent="0.25">
      <c r="A67" s="35">
        <v>4225</v>
      </c>
      <c r="B67" s="5" t="s">
        <v>165</v>
      </c>
      <c r="C67" s="291">
        <v>0</v>
      </c>
      <c r="D67" s="33">
        <f t="shared" si="8"/>
        <v>0</v>
      </c>
      <c r="E67" s="25"/>
    </row>
    <row r="68" spans="1:5" ht="9.75" customHeight="1" x14ac:dyDescent="0.25">
      <c r="A68" s="35">
        <v>4227</v>
      </c>
      <c r="B68" s="5" t="s">
        <v>166</v>
      </c>
      <c r="C68" s="291">
        <v>0</v>
      </c>
      <c r="D68" s="33">
        <f t="shared" si="8"/>
        <v>0</v>
      </c>
      <c r="E68" s="25"/>
    </row>
    <row r="69" spans="1:5" ht="9.75" customHeight="1" x14ac:dyDescent="0.25">
      <c r="A69" s="45">
        <v>4300</v>
      </c>
      <c r="B69" s="31" t="s">
        <v>37</v>
      </c>
      <c r="C69" s="290">
        <v>5056094.25</v>
      </c>
      <c r="D69" s="33"/>
      <c r="E69" s="5"/>
    </row>
    <row r="70" spans="1:5" ht="9.75" customHeight="1" x14ac:dyDescent="0.25">
      <c r="A70" s="45">
        <v>4310</v>
      </c>
      <c r="B70" s="31" t="s">
        <v>167</v>
      </c>
      <c r="C70" s="290">
        <v>4557829.8899999997</v>
      </c>
      <c r="D70" s="33">
        <f t="shared" ref="D70:D72" si="9">IFERROR(C70/$C$70,"")</f>
        <v>1</v>
      </c>
      <c r="E70" s="5"/>
    </row>
    <row r="71" spans="1:5" ht="9.75" customHeight="1" x14ac:dyDescent="0.25">
      <c r="A71" s="46">
        <v>4311</v>
      </c>
      <c r="B71" s="5" t="s">
        <v>168</v>
      </c>
      <c r="C71" s="291">
        <v>4557829.8899999997</v>
      </c>
      <c r="D71" s="33">
        <f t="shared" si="9"/>
        <v>1</v>
      </c>
      <c r="E71" s="5"/>
    </row>
    <row r="72" spans="1:5" ht="9.75" customHeight="1" x14ac:dyDescent="0.25">
      <c r="A72" s="46">
        <v>4319</v>
      </c>
      <c r="B72" s="5" t="s">
        <v>169</v>
      </c>
      <c r="C72" s="291">
        <v>0</v>
      </c>
      <c r="D72" s="33">
        <f t="shared" si="9"/>
        <v>0</v>
      </c>
      <c r="E72" s="5"/>
    </row>
    <row r="73" spans="1:5" ht="9.75" customHeight="1" x14ac:dyDescent="0.25">
      <c r="A73" s="45">
        <v>4320</v>
      </c>
      <c r="B73" s="31" t="s">
        <v>170</v>
      </c>
      <c r="C73" s="290">
        <v>0</v>
      </c>
      <c r="D73" s="33" t="str">
        <f t="shared" ref="D73:D78" si="10">IFERROR(C73/$C$73,"")</f>
        <v/>
      </c>
      <c r="E73" s="5"/>
    </row>
    <row r="74" spans="1:5" ht="9.75" customHeight="1" x14ac:dyDescent="0.25">
      <c r="A74" s="46">
        <v>4321</v>
      </c>
      <c r="B74" s="5" t="s">
        <v>171</v>
      </c>
      <c r="C74" s="291">
        <v>0</v>
      </c>
      <c r="D74" s="33" t="str">
        <f t="shared" si="10"/>
        <v/>
      </c>
      <c r="E74" s="5"/>
    </row>
    <row r="75" spans="1:5" ht="9.75" customHeight="1" x14ac:dyDescent="0.25">
      <c r="A75" s="46">
        <v>4322</v>
      </c>
      <c r="B75" s="5" t="s">
        <v>172</v>
      </c>
      <c r="C75" s="291">
        <v>0</v>
      </c>
      <c r="D75" s="33" t="str">
        <f t="shared" si="10"/>
        <v/>
      </c>
      <c r="E75" s="5"/>
    </row>
    <row r="76" spans="1:5" ht="9.75" customHeight="1" x14ac:dyDescent="0.25">
      <c r="A76" s="46">
        <v>4323</v>
      </c>
      <c r="B76" s="5" t="s">
        <v>173</v>
      </c>
      <c r="C76" s="291">
        <v>0</v>
      </c>
      <c r="D76" s="33" t="str">
        <f t="shared" si="10"/>
        <v/>
      </c>
      <c r="E76" s="5"/>
    </row>
    <row r="77" spans="1:5" ht="9.75" customHeight="1" x14ac:dyDescent="0.25">
      <c r="A77" s="46">
        <v>4324</v>
      </c>
      <c r="B77" s="5" t="s">
        <v>174</v>
      </c>
      <c r="C77" s="291">
        <v>0</v>
      </c>
      <c r="D77" s="33" t="str">
        <f t="shared" si="10"/>
        <v/>
      </c>
      <c r="E77" s="5"/>
    </row>
    <row r="78" spans="1:5" ht="9.75" customHeight="1" x14ac:dyDescent="0.25">
      <c r="A78" s="46">
        <v>4325</v>
      </c>
      <c r="B78" s="5" t="s">
        <v>175</v>
      </c>
      <c r="C78" s="291">
        <v>0</v>
      </c>
      <c r="D78" s="33" t="str">
        <f t="shared" si="10"/>
        <v/>
      </c>
      <c r="E78" s="5"/>
    </row>
    <row r="79" spans="1:5" ht="9.75" customHeight="1" x14ac:dyDescent="0.25">
      <c r="A79" s="45">
        <v>4330</v>
      </c>
      <c r="B79" s="31" t="s">
        <v>177</v>
      </c>
      <c r="C79" s="290">
        <v>0</v>
      </c>
      <c r="D79" s="33" t="str">
        <f t="shared" ref="D79:D80" si="11">IFERROR(C79/$C$79,"")</f>
        <v/>
      </c>
      <c r="E79" s="5"/>
    </row>
    <row r="80" spans="1:5" ht="9.75" customHeight="1" x14ac:dyDescent="0.25">
      <c r="A80" s="46">
        <v>4331</v>
      </c>
      <c r="B80" s="5" t="s">
        <v>177</v>
      </c>
      <c r="C80" s="291">
        <v>0</v>
      </c>
      <c r="D80" s="33" t="str">
        <f t="shared" si="11"/>
        <v/>
      </c>
      <c r="E80" s="5"/>
    </row>
    <row r="81" spans="1:5" ht="9.75" customHeight="1" x14ac:dyDescent="0.25">
      <c r="A81" s="45">
        <v>4340</v>
      </c>
      <c r="B81" s="31" t="s">
        <v>178</v>
      </c>
      <c r="C81" s="290">
        <v>0</v>
      </c>
      <c r="D81" s="33" t="str">
        <f t="shared" ref="D81:D82" si="12">IFERROR(C81/$C$81,"")</f>
        <v/>
      </c>
      <c r="E81" s="5"/>
    </row>
    <row r="82" spans="1:5" ht="9.75" customHeight="1" x14ac:dyDescent="0.25">
      <c r="A82" s="46">
        <v>4341</v>
      </c>
      <c r="B82" s="5" t="s">
        <v>178</v>
      </c>
      <c r="C82" s="291">
        <v>0</v>
      </c>
      <c r="D82" s="33" t="str">
        <f t="shared" si="12"/>
        <v/>
      </c>
      <c r="E82" s="5"/>
    </row>
    <row r="83" spans="1:5" ht="9.75" customHeight="1" x14ac:dyDescent="0.25">
      <c r="A83" s="45">
        <v>4390</v>
      </c>
      <c r="B83" s="31" t="s">
        <v>179</v>
      </c>
      <c r="C83" s="290">
        <v>498264.36</v>
      </c>
      <c r="D83" s="33">
        <f t="shared" ref="D83:D90" si="13">IFERROR(C83/$C$83,"")</f>
        <v>1</v>
      </c>
      <c r="E83" s="5"/>
    </row>
    <row r="84" spans="1:5" ht="9.75" customHeight="1" x14ac:dyDescent="0.25">
      <c r="A84" s="46">
        <v>4392</v>
      </c>
      <c r="B84" s="5" t="s">
        <v>180</v>
      </c>
      <c r="C84" s="291">
        <v>0</v>
      </c>
      <c r="D84" s="33">
        <f t="shared" si="13"/>
        <v>0</v>
      </c>
      <c r="E84" s="5"/>
    </row>
    <row r="85" spans="1:5" ht="9.75" customHeight="1" x14ac:dyDescent="0.25">
      <c r="A85" s="46">
        <v>4393</v>
      </c>
      <c r="B85" s="5" t="s">
        <v>181</v>
      </c>
      <c r="C85" s="291">
        <v>0</v>
      </c>
      <c r="D85" s="33">
        <f t="shared" si="13"/>
        <v>0</v>
      </c>
      <c r="E85" s="5"/>
    </row>
    <row r="86" spans="1:5" ht="9.75" customHeight="1" x14ac:dyDescent="0.25">
      <c r="A86" s="46">
        <v>4394</v>
      </c>
      <c r="B86" s="5" t="s">
        <v>182</v>
      </c>
      <c r="C86" s="291">
        <v>0</v>
      </c>
      <c r="D86" s="33">
        <f t="shared" si="13"/>
        <v>0</v>
      </c>
      <c r="E86" s="5"/>
    </row>
    <row r="87" spans="1:5" ht="9.75" customHeight="1" x14ac:dyDescent="0.25">
      <c r="A87" s="46">
        <v>4395</v>
      </c>
      <c r="B87" s="5" t="s">
        <v>183</v>
      </c>
      <c r="C87" s="291">
        <v>0</v>
      </c>
      <c r="D87" s="33">
        <f t="shared" si="13"/>
        <v>0</v>
      </c>
      <c r="E87" s="5"/>
    </row>
    <row r="88" spans="1:5" ht="9.75" customHeight="1" x14ac:dyDescent="0.25">
      <c r="A88" s="46">
        <v>4396</v>
      </c>
      <c r="B88" s="5" t="s">
        <v>184</v>
      </c>
      <c r="C88" s="291">
        <v>0</v>
      </c>
      <c r="D88" s="33">
        <f t="shared" si="13"/>
        <v>0</v>
      </c>
      <c r="E88" s="5"/>
    </row>
    <row r="89" spans="1:5" ht="9.75" customHeight="1" x14ac:dyDescent="0.25">
      <c r="A89" s="46">
        <v>4397</v>
      </c>
      <c r="B89" s="5" t="s">
        <v>185</v>
      </c>
      <c r="C89" s="291">
        <v>0</v>
      </c>
      <c r="D89" s="33">
        <f t="shared" si="13"/>
        <v>0</v>
      </c>
      <c r="E89" s="5"/>
    </row>
    <row r="90" spans="1:5" ht="9.75" customHeight="1" x14ac:dyDescent="0.25">
      <c r="A90" s="46">
        <v>4399</v>
      </c>
      <c r="B90" s="5" t="s">
        <v>179</v>
      </c>
      <c r="C90" s="291">
        <v>498264.36</v>
      </c>
      <c r="D90" s="33">
        <f t="shared" si="13"/>
        <v>1</v>
      </c>
      <c r="E90" s="5"/>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9.75" customHeight="1" x14ac:dyDescent="0.25">
      <c r="A94" s="45">
        <v>5000</v>
      </c>
      <c r="B94" s="31" t="s">
        <v>38</v>
      </c>
      <c r="C94" s="290">
        <v>203080665.868</v>
      </c>
      <c r="D94" s="33"/>
      <c r="E94" s="5"/>
    </row>
    <row r="95" spans="1:5" ht="9.75" customHeight="1" x14ac:dyDescent="0.25">
      <c r="A95" s="45">
        <v>5100</v>
      </c>
      <c r="B95" s="31" t="s">
        <v>187</v>
      </c>
      <c r="C95" s="290">
        <v>194386350.23800001</v>
      </c>
      <c r="D95" s="33"/>
      <c r="E95" s="5"/>
    </row>
    <row r="96" spans="1:5" ht="9.75" customHeight="1" x14ac:dyDescent="0.25">
      <c r="A96" s="45">
        <v>5110</v>
      </c>
      <c r="B96" s="31" t="s">
        <v>188</v>
      </c>
      <c r="C96" s="290">
        <v>424230.44</v>
      </c>
      <c r="D96" s="33">
        <f t="shared" ref="D96:D102" si="14">IFERROR(C96/$C$96,"")</f>
        <v>1</v>
      </c>
      <c r="E96" s="5"/>
    </row>
    <row r="97" spans="1:5" ht="9.75" customHeight="1" x14ac:dyDescent="0.25">
      <c r="A97" s="46">
        <v>5111</v>
      </c>
      <c r="B97" s="5" t="s">
        <v>189</v>
      </c>
      <c r="C97" s="291">
        <v>0</v>
      </c>
      <c r="D97" s="33">
        <f t="shared" si="14"/>
        <v>0</v>
      </c>
      <c r="E97" s="5"/>
    </row>
    <row r="98" spans="1:5" ht="9.75" customHeight="1" x14ac:dyDescent="0.25">
      <c r="A98" s="46">
        <v>5112</v>
      </c>
      <c r="B98" s="5" t="s">
        <v>191</v>
      </c>
      <c r="C98" s="291">
        <v>424230.44</v>
      </c>
      <c r="D98" s="33">
        <f t="shared" si="14"/>
        <v>1</v>
      </c>
      <c r="E98" s="5"/>
    </row>
    <row r="99" spans="1:5" ht="9.75" customHeight="1" x14ac:dyDescent="0.25">
      <c r="A99" s="46">
        <v>5113</v>
      </c>
      <c r="B99" s="5" t="s">
        <v>192</v>
      </c>
      <c r="C99" s="291">
        <v>0</v>
      </c>
      <c r="D99" s="33">
        <f t="shared" si="14"/>
        <v>0</v>
      </c>
      <c r="E99" s="5"/>
    </row>
    <row r="100" spans="1:5" ht="9.75" customHeight="1" x14ac:dyDescent="0.25">
      <c r="A100" s="46">
        <v>5114</v>
      </c>
      <c r="B100" s="5" t="s">
        <v>193</v>
      </c>
      <c r="C100" s="291">
        <v>0</v>
      </c>
      <c r="D100" s="33">
        <f t="shared" si="14"/>
        <v>0</v>
      </c>
      <c r="E100" s="5"/>
    </row>
    <row r="101" spans="1:5" ht="11.25" customHeight="1" x14ac:dyDescent="0.25">
      <c r="A101" s="46">
        <v>5115</v>
      </c>
      <c r="B101" s="5" t="s">
        <v>195</v>
      </c>
      <c r="C101" s="291">
        <v>0</v>
      </c>
      <c r="D101" s="33">
        <f t="shared" si="14"/>
        <v>0</v>
      </c>
      <c r="E101" s="5"/>
    </row>
    <row r="102" spans="1:5" ht="9.75" customHeight="1" x14ac:dyDescent="0.25">
      <c r="A102" s="46">
        <v>5116</v>
      </c>
      <c r="B102" s="5" t="s">
        <v>196</v>
      </c>
      <c r="C102" s="291">
        <v>0</v>
      </c>
      <c r="D102" s="33">
        <f t="shared" si="14"/>
        <v>0</v>
      </c>
      <c r="E102" s="5"/>
    </row>
    <row r="103" spans="1:5" ht="9.75" customHeight="1" x14ac:dyDescent="0.25">
      <c r="A103" s="45">
        <v>5120</v>
      </c>
      <c r="B103" s="31" t="s">
        <v>197</v>
      </c>
      <c r="C103" s="290">
        <v>11160086.039999999</v>
      </c>
      <c r="D103" s="33">
        <f t="shared" ref="D103:D112" si="15">IFERROR(C103/$C$103,"")</f>
        <v>1</v>
      </c>
      <c r="E103" s="5"/>
    </row>
    <row r="104" spans="1:5" ht="9.75" customHeight="1" x14ac:dyDescent="0.25">
      <c r="A104" s="46">
        <v>5121</v>
      </c>
      <c r="B104" s="5" t="s">
        <v>198</v>
      </c>
      <c r="C104" s="291">
        <v>524252.7</v>
      </c>
      <c r="D104" s="33">
        <f t="shared" si="15"/>
        <v>4.6975686219709475E-2</v>
      </c>
      <c r="E104" s="5"/>
    </row>
    <row r="105" spans="1:5" ht="9.75" customHeight="1" x14ac:dyDescent="0.25">
      <c r="A105" s="46">
        <v>5122</v>
      </c>
      <c r="B105" s="5" t="s">
        <v>199</v>
      </c>
      <c r="C105" s="291">
        <v>107237.22</v>
      </c>
      <c r="D105" s="33">
        <f t="shared" si="15"/>
        <v>9.6089958102150985E-3</v>
      </c>
      <c r="E105" s="5"/>
    </row>
    <row r="106" spans="1:5" ht="9.75" customHeight="1" x14ac:dyDescent="0.25">
      <c r="A106" s="46">
        <v>5123</v>
      </c>
      <c r="B106" s="5" t="s">
        <v>201</v>
      </c>
      <c r="C106" s="291">
        <v>4984.2</v>
      </c>
      <c r="D106" s="33">
        <f t="shared" si="15"/>
        <v>4.4660946001093737E-4</v>
      </c>
      <c r="E106" s="5"/>
    </row>
    <row r="107" spans="1:5" ht="9.75" customHeight="1" x14ac:dyDescent="0.25">
      <c r="A107" s="46">
        <v>5124</v>
      </c>
      <c r="B107" s="5" t="s">
        <v>202</v>
      </c>
      <c r="C107" s="291">
        <v>669525.84</v>
      </c>
      <c r="D107" s="33">
        <f t="shared" si="15"/>
        <v>5.9992892312862492E-2</v>
      </c>
      <c r="E107" s="5"/>
    </row>
    <row r="108" spans="1:5" ht="9.75" customHeight="1" x14ac:dyDescent="0.25">
      <c r="A108" s="46">
        <v>5125</v>
      </c>
      <c r="B108" s="5" t="s">
        <v>203</v>
      </c>
      <c r="C108" s="291">
        <v>5852.5499999999993</v>
      </c>
      <c r="D108" s="33">
        <f t="shared" si="15"/>
        <v>5.2441799991714041E-4</v>
      </c>
      <c r="E108" s="5"/>
    </row>
    <row r="109" spans="1:5" ht="9.75" customHeight="1" x14ac:dyDescent="0.25">
      <c r="A109" s="46">
        <v>5126</v>
      </c>
      <c r="B109" s="5" t="s">
        <v>204</v>
      </c>
      <c r="C109" s="291">
        <v>6770349.8100000015</v>
      </c>
      <c r="D109" s="33">
        <f t="shared" si="15"/>
        <v>0.60665749222126986</v>
      </c>
      <c r="E109" s="5"/>
    </row>
    <row r="110" spans="1:5" ht="9.75" customHeight="1" x14ac:dyDescent="0.25">
      <c r="A110" s="46">
        <v>5127</v>
      </c>
      <c r="B110" s="5" t="s">
        <v>206</v>
      </c>
      <c r="C110" s="291">
        <v>559770.76</v>
      </c>
      <c r="D110" s="33">
        <f t="shared" si="15"/>
        <v>5.0158283546710009E-2</v>
      </c>
      <c r="E110" s="5"/>
    </row>
    <row r="111" spans="1:5" ht="9.75" customHeight="1" x14ac:dyDescent="0.25">
      <c r="A111" s="46">
        <v>5128</v>
      </c>
      <c r="B111" s="5" t="s">
        <v>207</v>
      </c>
      <c r="C111" s="291">
        <v>10982.79</v>
      </c>
      <c r="D111" s="33">
        <f t="shared" si="15"/>
        <v>9.8411338054522749E-4</v>
      </c>
      <c r="E111" s="5"/>
    </row>
    <row r="112" spans="1:5" ht="9.75" customHeight="1" x14ac:dyDescent="0.25">
      <c r="A112" s="46">
        <v>5129</v>
      </c>
      <c r="B112" s="5" t="s">
        <v>208</v>
      </c>
      <c r="C112" s="291">
        <v>2507130.17</v>
      </c>
      <c r="D112" s="33">
        <f t="shared" si="15"/>
        <v>0.22465150904876</v>
      </c>
      <c r="E112" s="5"/>
    </row>
    <row r="113" spans="1:5" ht="9.75" customHeight="1" x14ac:dyDescent="0.25">
      <c r="A113" s="45">
        <v>5130</v>
      </c>
      <c r="B113" s="31" t="s">
        <v>209</v>
      </c>
      <c r="C113" s="290">
        <v>182802033.75799999</v>
      </c>
      <c r="D113" s="33">
        <f t="shared" ref="D113:D122" si="16">IFERROR(C113/$C$113,"")</f>
        <v>1</v>
      </c>
      <c r="E113" s="5"/>
    </row>
    <row r="114" spans="1:5" ht="9.75" customHeight="1" x14ac:dyDescent="0.25">
      <c r="A114" s="46">
        <v>5131</v>
      </c>
      <c r="B114" s="5" t="s">
        <v>210</v>
      </c>
      <c r="C114" s="291">
        <v>2257267.4700000002</v>
      </c>
      <c r="D114" s="33">
        <f t="shared" si="16"/>
        <v>1.2348152936789824E-2</v>
      </c>
      <c r="E114" s="5"/>
    </row>
    <row r="115" spans="1:5" ht="9.75" customHeight="1" x14ac:dyDescent="0.25">
      <c r="A115" s="46">
        <v>5132</v>
      </c>
      <c r="B115" s="5" t="s">
        <v>211</v>
      </c>
      <c r="C115" s="291">
        <v>1573238.47</v>
      </c>
      <c r="D115" s="33">
        <f t="shared" si="16"/>
        <v>8.6062416137159103E-3</v>
      </c>
      <c r="E115" s="5"/>
    </row>
    <row r="116" spans="1:5" ht="9.75" customHeight="1" x14ac:dyDescent="0.25">
      <c r="A116" s="46">
        <v>5133</v>
      </c>
      <c r="B116" s="5" t="s">
        <v>212</v>
      </c>
      <c r="C116" s="291">
        <v>202581</v>
      </c>
      <c r="D116" s="33">
        <f t="shared" si="16"/>
        <v>1.1081988303706955E-3</v>
      </c>
      <c r="E116" s="5"/>
    </row>
    <row r="117" spans="1:5" ht="9.75" customHeight="1" x14ac:dyDescent="0.25">
      <c r="A117" s="46">
        <v>5134</v>
      </c>
      <c r="B117" s="5" t="s">
        <v>214</v>
      </c>
      <c r="C117" s="291">
        <v>2727094.3</v>
      </c>
      <c r="D117" s="33">
        <f t="shared" si="16"/>
        <v>1.4918292996730151E-2</v>
      </c>
      <c r="E117" s="5"/>
    </row>
    <row r="118" spans="1:5" ht="9.75" customHeight="1" x14ac:dyDescent="0.25">
      <c r="A118" s="46">
        <v>5135</v>
      </c>
      <c r="B118" s="5" t="s">
        <v>215</v>
      </c>
      <c r="C118" s="291">
        <v>168580400.81</v>
      </c>
      <c r="D118" s="33">
        <f t="shared" si="16"/>
        <v>0.92220199821831794</v>
      </c>
      <c r="E118" s="5"/>
    </row>
    <row r="119" spans="1:5" ht="9.75" customHeight="1" x14ac:dyDescent="0.25">
      <c r="A119" s="46">
        <v>5136</v>
      </c>
      <c r="B119" s="5" t="s">
        <v>217</v>
      </c>
      <c r="C119" s="291">
        <v>4308081.9780000001</v>
      </c>
      <c r="D119" s="33">
        <f t="shared" si="16"/>
        <v>2.356692586748349E-2</v>
      </c>
      <c r="E119" s="5"/>
    </row>
    <row r="120" spans="1:5" ht="9.75" customHeight="1" x14ac:dyDescent="0.25">
      <c r="A120" s="46">
        <v>5137</v>
      </c>
      <c r="B120" s="5" t="s">
        <v>218</v>
      </c>
      <c r="C120" s="291">
        <v>229469.73</v>
      </c>
      <c r="D120" s="33">
        <f t="shared" si="16"/>
        <v>1.2552909028560395E-3</v>
      </c>
      <c r="E120" s="5"/>
    </row>
    <row r="121" spans="1:5" ht="9.75" customHeight="1" x14ac:dyDescent="0.25">
      <c r="A121" s="46">
        <v>5138</v>
      </c>
      <c r="B121" s="5" t="s">
        <v>219</v>
      </c>
      <c r="C121" s="291">
        <v>1035641.25</v>
      </c>
      <c r="D121" s="33">
        <f t="shared" si="16"/>
        <v>5.6653705033228446E-3</v>
      </c>
      <c r="E121" s="5"/>
    </row>
    <row r="122" spans="1:5" ht="9.75" customHeight="1" x14ac:dyDescent="0.25">
      <c r="A122" s="46">
        <v>5139</v>
      </c>
      <c r="B122" s="5" t="s">
        <v>220</v>
      </c>
      <c r="C122" s="291">
        <v>1888258.75</v>
      </c>
      <c r="D122" s="33">
        <f t="shared" si="16"/>
        <v>1.0329528130413176E-2</v>
      </c>
      <c r="E122" s="5"/>
    </row>
    <row r="123" spans="1:5" ht="9.75" customHeight="1" x14ac:dyDescent="0.25">
      <c r="A123" s="45">
        <v>5200</v>
      </c>
      <c r="B123" s="31" t="s">
        <v>221</v>
      </c>
      <c r="C123" s="290">
        <v>0</v>
      </c>
      <c r="D123" s="33"/>
      <c r="E123" s="5"/>
    </row>
    <row r="124" spans="1:5" ht="9.75" customHeight="1" x14ac:dyDescent="0.25">
      <c r="A124" s="45">
        <v>5210</v>
      </c>
      <c r="B124" s="31" t="s">
        <v>222</v>
      </c>
      <c r="C124" s="290">
        <v>0</v>
      </c>
      <c r="D124" s="33" t="str">
        <f t="shared" ref="D124:D126" si="17">IFERROR(C124/$C$124,"")</f>
        <v/>
      </c>
      <c r="E124" s="5"/>
    </row>
    <row r="125" spans="1:5" ht="9.75" customHeight="1" x14ac:dyDescent="0.25">
      <c r="A125" s="46">
        <v>5211</v>
      </c>
      <c r="B125" s="5" t="s">
        <v>223</v>
      </c>
      <c r="C125" s="291">
        <v>0</v>
      </c>
      <c r="D125" s="33" t="str">
        <f t="shared" si="17"/>
        <v/>
      </c>
      <c r="E125" s="5"/>
    </row>
    <row r="126" spans="1:5" ht="9.75" customHeight="1" x14ac:dyDescent="0.25">
      <c r="A126" s="46">
        <v>5212</v>
      </c>
      <c r="B126" s="5" t="s">
        <v>224</v>
      </c>
      <c r="C126" s="291">
        <v>0</v>
      </c>
      <c r="D126" s="33" t="str">
        <f t="shared" si="17"/>
        <v/>
      </c>
      <c r="E126" s="5"/>
    </row>
    <row r="127" spans="1:5" ht="9.75" customHeight="1" x14ac:dyDescent="0.25">
      <c r="A127" s="45">
        <v>5220</v>
      </c>
      <c r="B127" s="31" t="s">
        <v>225</v>
      </c>
      <c r="C127" s="290">
        <v>0</v>
      </c>
      <c r="D127" s="33" t="str">
        <f t="shared" ref="D127:D129" si="18">IFERROR(C127/$C$127,"")</f>
        <v/>
      </c>
      <c r="E127" s="5"/>
    </row>
    <row r="128" spans="1:5" ht="9.75" customHeight="1" x14ac:dyDescent="0.25">
      <c r="A128" s="46">
        <v>5221</v>
      </c>
      <c r="B128" s="5" t="s">
        <v>226</v>
      </c>
      <c r="C128" s="291">
        <v>0</v>
      </c>
      <c r="D128" s="33" t="str">
        <f t="shared" si="18"/>
        <v/>
      </c>
      <c r="E128" s="5"/>
    </row>
    <row r="129" spans="1:5" ht="9.75" customHeight="1" x14ac:dyDescent="0.25">
      <c r="A129" s="46">
        <v>5222</v>
      </c>
      <c r="B129" s="5" t="s">
        <v>227</v>
      </c>
      <c r="C129" s="291">
        <v>0</v>
      </c>
      <c r="D129" s="33" t="str">
        <f t="shared" si="18"/>
        <v/>
      </c>
      <c r="E129" s="5"/>
    </row>
    <row r="130" spans="1:5" ht="9.75" customHeight="1" x14ac:dyDescent="0.25">
      <c r="A130" s="45">
        <v>5230</v>
      </c>
      <c r="B130" s="31" t="s">
        <v>164</v>
      </c>
      <c r="C130" s="290">
        <v>0</v>
      </c>
      <c r="D130" s="33" t="str">
        <f t="shared" ref="D130:D132" si="19">IFERROR(C130/$C$130,"")</f>
        <v/>
      </c>
      <c r="E130" s="5"/>
    </row>
    <row r="131" spans="1:5" ht="9.75" customHeight="1" x14ac:dyDescent="0.25">
      <c r="A131" s="46">
        <v>5231</v>
      </c>
      <c r="B131" s="5" t="s">
        <v>229</v>
      </c>
      <c r="C131" s="291">
        <v>0</v>
      </c>
      <c r="D131" s="33" t="str">
        <f t="shared" si="19"/>
        <v/>
      </c>
      <c r="E131" s="5"/>
    </row>
    <row r="132" spans="1:5" ht="9.75" customHeight="1" x14ac:dyDescent="0.25">
      <c r="A132" s="46">
        <v>5232</v>
      </c>
      <c r="B132" s="5" t="s">
        <v>230</v>
      </c>
      <c r="C132" s="291">
        <v>0</v>
      </c>
      <c r="D132" s="33" t="str">
        <f t="shared" si="19"/>
        <v/>
      </c>
      <c r="E132" s="5"/>
    </row>
    <row r="133" spans="1:5" ht="9.75" customHeight="1" x14ac:dyDescent="0.25">
      <c r="A133" s="45">
        <v>5240</v>
      </c>
      <c r="B133" s="31" t="s">
        <v>231</v>
      </c>
      <c r="C133" s="290">
        <v>0</v>
      </c>
      <c r="D133" s="33" t="str">
        <f t="shared" ref="D133:D137" si="20">IFERROR(C133/$C$133,"")</f>
        <v/>
      </c>
      <c r="E133" s="5"/>
    </row>
    <row r="134" spans="1:5" ht="9.75" customHeight="1" x14ac:dyDescent="0.25">
      <c r="A134" s="46">
        <v>5241</v>
      </c>
      <c r="B134" s="5" t="s">
        <v>232</v>
      </c>
      <c r="C134" s="291">
        <v>0</v>
      </c>
      <c r="D134" s="33" t="str">
        <f t="shared" si="20"/>
        <v/>
      </c>
      <c r="E134" s="5"/>
    </row>
    <row r="135" spans="1:5" ht="9.75" customHeight="1" x14ac:dyDescent="0.25">
      <c r="A135" s="46">
        <v>5242</v>
      </c>
      <c r="B135" s="5" t="s">
        <v>234</v>
      </c>
      <c r="C135" s="291">
        <v>0</v>
      </c>
      <c r="D135" s="33" t="str">
        <f t="shared" si="20"/>
        <v/>
      </c>
      <c r="E135" s="5"/>
    </row>
    <row r="136" spans="1:5" ht="9.75" customHeight="1" x14ac:dyDescent="0.25">
      <c r="A136" s="46">
        <v>5243</v>
      </c>
      <c r="B136" s="5" t="s">
        <v>235</v>
      </c>
      <c r="C136" s="291">
        <v>0</v>
      </c>
      <c r="D136" s="33" t="str">
        <f t="shared" si="20"/>
        <v/>
      </c>
      <c r="E136" s="5"/>
    </row>
    <row r="137" spans="1:5" ht="9.75" customHeight="1" x14ac:dyDescent="0.25">
      <c r="A137" s="46">
        <v>5244</v>
      </c>
      <c r="B137" s="5" t="s">
        <v>237</v>
      </c>
      <c r="C137" s="291">
        <v>0</v>
      </c>
      <c r="D137" s="33" t="str">
        <f t="shared" si="20"/>
        <v/>
      </c>
      <c r="E137" s="5"/>
    </row>
    <row r="138" spans="1:5" ht="9.75" customHeight="1" x14ac:dyDescent="0.25">
      <c r="A138" s="45">
        <v>5250</v>
      </c>
      <c r="B138" s="31" t="s">
        <v>165</v>
      </c>
      <c r="C138" s="290">
        <v>0</v>
      </c>
      <c r="D138" s="33" t="str">
        <f t="shared" ref="D138:D141" si="21">IFERROR(C138/$C$138,"")</f>
        <v/>
      </c>
      <c r="E138" s="5"/>
    </row>
    <row r="139" spans="1:5" ht="9.75" customHeight="1" x14ac:dyDescent="0.25">
      <c r="A139" s="46">
        <v>5251</v>
      </c>
      <c r="B139" s="5" t="s">
        <v>238</v>
      </c>
      <c r="C139" s="291">
        <v>0</v>
      </c>
      <c r="D139" s="33" t="str">
        <f t="shared" si="21"/>
        <v/>
      </c>
      <c r="E139" s="5"/>
    </row>
    <row r="140" spans="1:5" ht="9.75" customHeight="1" x14ac:dyDescent="0.25">
      <c r="A140" s="46">
        <v>5252</v>
      </c>
      <c r="B140" s="5" t="s">
        <v>239</v>
      </c>
      <c r="C140" s="291">
        <v>0</v>
      </c>
      <c r="D140" s="33" t="str">
        <f t="shared" si="21"/>
        <v/>
      </c>
      <c r="E140" s="5"/>
    </row>
    <row r="141" spans="1:5" ht="9.75" customHeight="1" x14ac:dyDescent="0.25">
      <c r="A141" s="46">
        <v>5259</v>
      </c>
      <c r="B141" s="5" t="s">
        <v>240</v>
      </c>
      <c r="C141" s="291">
        <v>0</v>
      </c>
      <c r="D141" s="33" t="str">
        <f t="shared" si="21"/>
        <v/>
      </c>
      <c r="E141" s="5"/>
    </row>
    <row r="142" spans="1:5" ht="9.75" customHeight="1" x14ac:dyDescent="0.25">
      <c r="A142" s="45">
        <v>5260</v>
      </c>
      <c r="B142" s="31" t="s">
        <v>241</v>
      </c>
      <c r="C142" s="290">
        <v>0</v>
      </c>
      <c r="D142" s="33" t="str">
        <f t="shared" ref="D142:D144" si="22">IFERROR(C142/$C$142,"")</f>
        <v/>
      </c>
      <c r="E142" s="5"/>
    </row>
    <row r="143" spans="1:5" ht="9.75" customHeight="1" x14ac:dyDescent="0.25">
      <c r="A143" s="46">
        <v>5261</v>
      </c>
      <c r="B143" s="5" t="s">
        <v>242</v>
      </c>
      <c r="C143" s="291">
        <v>0</v>
      </c>
      <c r="D143" s="33" t="str">
        <f t="shared" si="22"/>
        <v/>
      </c>
      <c r="E143" s="5"/>
    </row>
    <row r="144" spans="1:5" ht="9.75" customHeight="1" x14ac:dyDescent="0.25">
      <c r="A144" s="46">
        <v>5262</v>
      </c>
      <c r="B144" s="5" t="s">
        <v>243</v>
      </c>
      <c r="C144" s="291">
        <v>0</v>
      </c>
      <c r="D144" s="33" t="str">
        <f t="shared" si="22"/>
        <v/>
      </c>
      <c r="E144" s="5"/>
    </row>
    <row r="145" spans="1:5" ht="9.75" customHeight="1" x14ac:dyDescent="0.25">
      <c r="A145" s="45">
        <v>5270</v>
      </c>
      <c r="B145" s="31" t="s">
        <v>244</v>
      </c>
      <c r="C145" s="290">
        <v>0</v>
      </c>
      <c r="D145" s="33" t="str">
        <f t="shared" ref="D145:D146" si="23">IFERROR(C145/$C$145,"")</f>
        <v/>
      </c>
      <c r="E145" s="5"/>
    </row>
    <row r="146" spans="1:5" ht="9.75" customHeight="1" x14ac:dyDescent="0.25">
      <c r="A146" s="46">
        <v>5271</v>
      </c>
      <c r="B146" s="5" t="s">
        <v>245</v>
      </c>
      <c r="C146" s="291">
        <v>0</v>
      </c>
      <c r="D146" s="33" t="str">
        <f t="shared" si="23"/>
        <v/>
      </c>
      <c r="E146" s="5"/>
    </row>
    <row r="147" spans="1:5" ht="9.75" customHeight="1" x14ac:dyDescent="0.25">
      <c r="A147" s="45">
        <v>5280</v>
      </c>
      <c r="B147" s="31" t="s">
        <v>246</v>
      </c>
      <c r="C147" s="290">
        <v>0</v>
      </c>
      <c r="D147" s="33" t="str">
        <f t="shared" ref="D147:D152" si="24">IFERROR(C147/$C$147,"")</f>
        <v/>
      </c>
      <c r="E147" s="5"/>
    </row>
    <row r="148" spans="1:5" ht="9.75" customHeight="1" x14ac:dyDescent="0.25">
      <c r="A148" s="46">
        <v>5281</v>
      </c>
      <c r="B148" s="5" t="s">
        <v>247</v>
      </c>
      <c r="C148" s="291">
        <v>0</v>
      </c>
      <c r="D148" s="33" t="str">
        <f t="shared" si="24"/>
        <v/>
      </c>
      <c r="E148" s="5"/>
    </row>
    <row r="149" spans="1:5" ht="9.75" customHeight="1" x14ac:dyDescent="0.25">
      <c r="A149" s="46">
        <v>5282</v>
      </c>
      <c r="B149" s="5" t="s">
        <v>248</v>
      </c>
      <c r="C149" s="291">
        <v>0</v>
      </c>
      <c r="D149" s="33" t="str">
        <f t="shared" si="24"/>
        <v/>
      </c>
      <c r="E149" s="5"/>
    </row>
    <row r="150" spans="1:5" ht="9.75" customHeight="1" x14ac:dyDescent="0.25">
      <c r="A150" s="46">
        <v>5283</v>
      </c>
      <c r="B150" s="5" t="s">
        <v>249</v>
      </c>
      <c r="C150" s="291">
        <v>0</v>
      </c>
      <c r="D150" s="33" t="str">
        <f t="shared" si="24"/>
        <v/>
      </c>
      <c r="E150" s="5"/>
    </row>
    <row r="151" spans="1:5" ht="9.75" customHeight="1" x14ac:dyDescent="0.25">
      <c r="A151" s="46">
        <v>5284</v>
      </c>
      <c r="B151" s="5" t="s">
        <v>250</v>
      </c>
      <c r="C151" s="291">
        <v>0</v>
      </c>
      <c r="D151" s="33" t="str">
        <f t="shared" si="24"/>
        <v/>
      </c>
      <c r="E151" s="5"/>
    </row>
    <row r="152" spans="1:5" ht="9.75" customHeight="1" x14ac:dyDescent="0.25">
      <c r="A152" s="46">
        <v>5285</v>
      </c>
      <c r="B152" s="5" t="s">
        <v>251</v>
      </c>
      <c r="C152" s="291">
        <v>0</v>
      </c>
      <c r="D152" s="33" t="str">
        <f t="shared" si="24"/>
        <v/>
      </c>
      <c r="E152" s="5"/>
    </row>
    <row r="153" spans="1:5" ht="9.75" customHeight="1" x14ac:dyDescent="0.25">
      <c r="A153" s="45">
        <v>5290</v>
      </c>
      <c r="B153" s="31" t="s">
        <v>252</v>
      </c>
      <c r="C153" s="290">
        <v>0</v>
      </c>
      <c r="D153" s="33" t="str">
        <f t="shared" ref="D153:D155" si="25">IFERROR(C153/$C$153,"")</f>
        <v/>
      </c>
      <c r="E153" s="5"/>
    </row>
    <row r="154" spans="1:5" ht="9.75" customHeight="1" x14ac:dyDescent="0.25">
      <c r="A154" s="46">
        <v>5291</v>
      </c>
      <c r="B154" s="5" t="s">
        <v>253</v>
      </c>
      <c r="C154" s="291">
        <v>0</v>
      </c>
      <c r="D154" s="33" t="str">
        <f t="shared" si="25"/>
        <v/>
      </c>
      <c r="E154" s="5"/>
    </row>
    <row r="155" spans="1:5" ht="9.75" customHeight="1" x14ac:dyDescent="0.25">
      <c r="A155" s="46">
        <v>5292</v>
      </c>
      <c r="B155" s="5" t="s">
        <v>254</v>
      </c>
      <c r="C155" s="291">
        <v>0</v>
      </c>
      <c r="D155" s="33" t="str">
        <f t="shared" si="25"/>
        <v/>
      </c>
      <c r="E155" s="5"/>
    </row>
    <row r="156" spans="1:5" ht="9.75" customHeight="1" x14ac:dyDescent="0.25">
      <c r="A156" s="45">
        <v>5300</v>
      </c>
      <c r="B156" s="31" t="s">
        <v>255</v>
      </c>
      <c r="C156" s="290">
        <v>0</v>
      </c>
      <c r="D156" s="33"/>
      <c r="E156" s="5"/>
    </row>
    <row r="157" spans="1:5" ht="9.75" customHeight="1" x14ac:dyDescent="0.25">
      <c r="A157" s="45">
        <v>5310</v>
      </c>
      <c r="B157" s="31" t="s">
        <v>155</v>
      </c>
      <c r="C157" s="290">
        <v>0</v>
      </c>
      <c r="D157" s="33" t="str">
        <f t="shared" ref="D157:D159" si="26">IFERROR(C157/$C$157,"")</f>
        <v/>
      </c>
      <c r="E157" s="5"/>
    </row>
    <row r="158" spans="1:5" ht="9.75" customHeight="1" x14ac:dyDescent="0.25">
      <c r="A158" s="46">
        <v>5311</v>
      </c>
      <c r="B158" s="5" t="s">
        <v>256</v>
      </c>
      <c r="C158" s="291">
        <v>0</v>
      </c>
      <c r="D158" s="33" t="str">
        <f t="shared" si="26"/>
        <v/>
      </c>
      <c r="E158" s="5"/>
    </row>
    <row r="159" spans="1:5" ht="9.75" customHeight="1" x14ac:dyDescent="0.25">
      <c r="A159" s="46">
        <v>5312</v>
      </c>
      <c r="B159" s="5" t="s">
        <v>257</v>
      </c>
      <c r="C159" s="291">
        <v>0</v>
      </c>
      <c r="D159" s="33" t="str">
        <f t="shared" si="26"/>
        <v/>
      </c>
      <c r="E159" s="5"/>
    </row>
    <row r="160" spans="1:5" ht="9.75" customHeight="1" x14ac:dyDescent="0.25">
      <c r="A160" s="45">
        <v>5320</v>
      </c>
      <c r="B160" s="31" t="s">
        <v>156</v>
      </c>
      <c r="C160" s="290">
        <v>0</v>
      </c>
      <c r="D160" s="33" t="str">
        <f t="shared" ref="D160:D162" si="27">IFERROR(C160/$C$160,"")</f>
        <v/>
      </c>
      <c r="E160" s="5"/>
    </row>
    <row r="161" spans="1:5" ht="9.75" customHeight="1" x14ac:dyDescent="0.25">
      <c r="A161" s="46">
        <v>5321</v>
      </c>
      <c r="B161" s="5" t="s">
        <v>258</v>
      </c>
      <c r="C161" s="291">
        <v>0</v>
      </c>
      <c r="D161" s="33" t="str">
        <f t="shared" si="27"/>
        <v/>
      </c>
      <c r="E161" s="5"/>
    </row>
    <row r="162" spans="1:5" ht="9.75" customHeight="1" x14ac:dyDescent="0.25">
      <c r="A162" s="46">
        <v>5322</v>
      </c>
      <c r="B162" s="5" t="s">
        <v>259</v>
      </c>
      <c r="C162" s="291">
        <v>0</v>
      </c>
      <c r="D162" s="33" t="str">
        <f t="shared" si="27"/>
        <v/>
      </c>
      <c r="E162" s="5"/>
    </row>
    <row r="163" spans="1:5" ht="9.75" customHeight="1" x14ac:dyDescent="0.25">
      <c r="A163" s="45">
        <v>5330</v>
      </c>
      <c r="B163" s="31" t="s">
        <v>157</v>
      </c>
      <c r="C163" s="290">
        <v>0</v>
      </c>
      <c r="D163" s="33" t="str">
        <f t="shared" ref="D163:D165" si="28">IFERROR(C163/$C$163,"")</f>
        <v/>
      </c>
      <c r="E163" s="5"/>
    </row>
    <row r="164" spans="1:5" ht="9.75" customHeight="1" x14ac:dyDescent="0.25">
      <c r="A164" s="46">
        <v>5331</v>
      </c>
      <c r="B164" s="5" t="s">
        <v>260</v>
      </c>
      <c r="C164" s="291">
        <v>0</v>
      </c>
      <c r="D164" s="33" t="str">
        <f t="shared" si="28"/>
        <v/>
      </c>
      <c r="E164" s="5"/>
    </row>
    <row r="165" spans="1:5" ht="9.75" customHeight="1" x14ac:dyDescent="0.25">
      <c r="A165" s="46">
        <v>5332</v>
      </c>
      <c r="B165" s="5" t="s">
        <v>261</v>
      </c>
      <c r="C165" s="291">
        <v>0</v>
      </c>
      <c r="D165" s="33" t="str">
        <f t="shared" si="28"/>
        <v/>
      </c>
      <c r="E165" s="5"/>
    </row>
    <row r="166" spans="1:5" ht="9.75" customHeight="1" x14ac:dyDescent="0.25">
      <c r="A166" s="45">
        <v>5400</v>
      </c>
      <c r="B166" s="31" t="s">
        <v>262</v>
      </c>
      <c r="C166" s="290">
        <v>0</v>
      </c>
      <c r="D166" s="33"/>
      <c r="E166" s="5"/>
    </row>
    <row r="167" spans="1:5" ht="9.75" customHeight="1" x14ac:dyDescent="0.25">
      <c r="A167" s="45">
        <v>5410</v>
      </c>
      <c r="B167" s="31" t="s">
        <v>263</v>
      </c>
      <c r="C167" s="290">
        <v>0</v>
      </c>
      <c r="D167" s="33" t="str">
        <f t="shared" ref="D167:D169" si="29">IFERROR(C167/$C$167,"")</f>
        <v/>
      </c>
      <c r="E167" s="5"/>
    </row>
    <row r="168" spans="1:5" ht="9.75" customHeight="1" x14ac:dyDescent="0.25">
      <c r="A168" s="46">
        <v>5411</v>
      </c>
      <c r="B168" s="5" t="s">
        <v>264</v>
      </c>
      <c r="C168" s="291">
        <v>0</v>
      </c>
      <c r="D168" s="33" t="str">
        <f t="shared" si="29"/>
        <v/>
      </c>
      <c r="E168" s="5"/>
    </row>
    <row r="169" spans="1:5" ht="9.75" customHeight="1" x14ac:dyDescent="0.25">
      <c r="A169" s="46">
        <v>5412</v>
      </c>
      <c r="B169" s="5" t="s">
        <v>265</v>
      </c>
      <c r="C169" s="291">
        <v>0</v>
      </c>
      <c r="D169" s="33" t="str">
        <f t="shared" si="29"/>
        <v/>
      </c>
      <c r="E169" s="5"/>
    </row>
    <row r="170" spans="1:5" ht="9.75" customHeight="1" x14ac:dyDescent="0.25">
      <c r="A170" s="45">
        <v>5420</v>
      </c>
      <c r="B170" s="31" t="s">
        <v>266</v>
      </c>
      <c r="C170" s="290">
        <v>0</v>
      </c>
      <c r="D170" s="33" t="str">
        <f t="shared" ref="D170:D172" si="30">IFERROR(C170/$C$170,"")</f>
        <v/>
      </c>
      <c r="E170" s="5"/>
    </row>
    <row r="171" spans="1:5" ht="9.75" customHeight="1" x14ac:dyDescent="0.25">
      <c r="A171" s="46">
        <v>5421</v>
      </c>
      <c r="B171" s="5" t="s">
        <v>267</v>
      </c>
      <c r="C171" s="291">
        <v>0</v>
      </c>
      <c r="D171" s="33" t="str">
        <f t="shared" si="30"/>
        <v/>
      </c>
      <c r="E171" s="5"/>
    </row>
    <row r="172" spans="1:5" ht="9.75" customHeight="1" x14ac:dyDescent="0.25">
      <c r="A172" s="46">
        <v>5422</v>
      </c>
      <c r="B172" s="5" t="s">
        <v>268</v>
      </c>
      <c r="C172" s="291">
        <v>0</v>
      </c>
      <c r="D172" s="33" t="str">
        <f t="shared" si="30"/>
        <v/>
      </c>
      <c r="E172" s="5"/>
    </row>
    <row r="173" spans="1:5" ht="9.75" customHeight="1" x14ac:dyDescent="0.25">
      <c r="A173" s="45">
        <v>5430</v>
      </c>
      <c r="B173" s="31" t="s">
        <v>269</v>
      </c>
      <c r="C173" s="290">
        <v>0</v>
      </c>
      <c r="D173" s="33" t="str">
        <f t="shared" ref="D173:D175" si="31">IFERROR(C173/$C$173,"")</f>
        <v/>
      </c>
      <c r="E173" s="5"/>
    </row>
    <row r="174" spans="1:5" ht="9.75" customHeight="1" x14ac:dyDescent="0.25">
      <c r="A174" s="46">
        <v>5431</v>
      </c>
      <c r="B174" s="5" t="s">
        <v>270</v>
      </c>
      <c r="C174" s="291">
        <v>0</v>
      </c>
      <c r="D174" s="33" t="str">
        <f t="shared" si="31"/>
        <v/>
      </c>
      <c r="E174" s="5"/>
    </row>
    <row r="175" spans="1:5" ht="9.75" customHeight="1" x14ac:dyDescent="0.25">
      <c r="A175" s="46">
        <v>5432</v>
      </c>
      <c r="B175" s="5" t="s">
        <v>271</v>
      </c>
      <c r="C175" s="291">
        <v>0</v>
      </c>
      <c r="D175" s="33" t="str">
        <f t="shared" si="31"/>
        <v/>
      </c>
      <c r="E175" s="5"/>
    </row>
    <row r="176" spans="1:5" ht="9.75" customHeight="1" x14ac:dyDescent="0.25">
      <c r="A176" s="45">
        <v>5440</v>
      </c>
      <c r="B176" s="31" t="s">
        <v>272</v>
      </c>
      <c r="C176" s="290">
        <v>0</v>
      </c>
      <c r="D176" s="33" t="str">
        <f t="shared" ref="D176:D177" si="32">IFERROR(C176/$C$176,"")</f>
        <v/>
      </c>
      <c r="E176" s="5"/>
    </row>
    <row r="177" spans="1:5" ht="9.75" customHeight="1" x14ac:dyDescent="0.25">
      <c r="A177" s="46">
        <v>5441</v>
      </c>
      <c r="B177" s="5" t="s">
        <v>272</v>
      </c>
      <c r="C177" s="291">
        <v>0</v>
      </c>
      <c r="D177" s="33" t="str">
        <f t="shared" si="32"/>
        <v/>
      </c>
      <c r="E177" s="5"/>
    </row>
    <row r="178" spans="1:5" ht="9.75" customHeight="1" x14ac:dyDescent="0.25">
      <c r="A178" s="45">
        <v>5450</v>
      </c>
      <c r="B178" s="31" t="s">
        <v>273</v>
      </c>
      <c r="C178" s="290">
        <v>0</v>
      </c>
      <c r="D178" s="33" t="str">
        <f t="shared" ref="D178:D180" si="33">IFERROR(C178/$C$178,"")</f>
        <v/>
      </c>
      <c r="E178" s="5"/>
    </row>
    <row r="179" spans="1:5" ht="9.75" customHeight="1" x14ac:dyDescent="0.25">
      <c r="A179" s="46">
        <v>5451</v>
      </c>
      <c r="B179" s="5" t="s">
        <v>274</v>
      </c>
      <c r="C179" s="291">
        <v>0</v>
      </c>
      <c r="D179" s="33" t="str">
        <f t="shared" si="33"/>
        <v/>
      </c>
      <c r="E179" s="5"/>
    </row>
    <row r="180" spans="1:5" ht="9.75" customHeight="1" x14ac:dyDescent="0.25">
      <c r="A180" s="46">
        <v>5452</v>
      </c>
      <c r="B180" s="5" t="s">
        <v>275</v>
      </c>
      <c r="C180" s="291">
        <v>0</v>
      </c>
      <c r="D180" s="33" t="str">
        <f t="shared" si="33"/>
        <v/>
      </c>
      <c r="E180" s="5"/>
    </row>
    <row r="181" spans="1:5" ht="9.75" customHeight="1" x14ac:dyDescent="0.25">
      <c r="A181" s="45">
        <v>5500</v>
      </c>
      <c r="B181" s="31" t="s">
        <v>276</v>
      </c>
      <c r="C181" s="290">
        <v>8694315.6300000008</v>
      </c>
      <c r="D181" s="33"/>
      <c r="E181" s="5"/>
    </row>
    <row r="182" spans="1:5" ht="9.75" customHeight="1" x14ac:dyDescent="0.25">
      <c r="A182" s="45">
        <v>5510</v>
      </c>
      <c r="B182" s="31" t="s">
        <v>277</v>
      </c>
      <c r="C182" s="290">
        <v>8632421.040000001</v>
      </c>
      <c r="D182" s="33">
        <f t="shared" ref="D182:D190" si="34">IFERROR(C182/$C$182,"")</f>
        <v>1</v>
      </c>
      <c r="E182" s="5"/>
    </row>
    <row r="183" spans="1:5" ht="9.75" customHeight="1" x14ac:dyDescent="0.25">
      <c r="A183" s="46">
        <v>5511</v>
      </c>
      <c r="B183" s="5" t="s">
        <v>278</v>
      </c>
      <c r="C183" s="291">
        <v>0</v>
      </c>
      <c r="D183" s="33">
        <f t="shared" si="34"/>
        <v>0</v>
      </c>
      <c r="E183" s="5"/>
    </row>
    <row r="184" spans="1:5" ht="9.75" customHeight="1" x14ac:dyDescent="0.25">
      <c r="A184" s="46">
        <v>5512</v>
      </c>
      <c r="B184" s="5" t="s">
        <v>279</v>
      </c>
      <c r="C184" s="291">
        <v>0</v>
      </c>
      <c r="D184" s="33">
        <f t="shared" si="34"/>
        <v>0</v>
      </c>
      <c r="E184" s="5"/>
    </row>
    <row r="185" spans="1:5" ht="9.75" customHeight="1" x14ac:dyDescent="0.25">
      <c r="A185" s="46">
        <v>5513</v>
      </c>
      <c r="B185" s="5" t="s">
        <v>280</v>
      </c>
      <c r="C185" s="291">
        <v>199901.76</v>
      </c>
      <c r="D185" s="33">
        <f t="shared" si="34"/>
        <v>2.3157091049395801E-2</v>
      </c>
      <c r="E185" s="5"/>
    </row>
    <row r="186" spans="1:5" ht="9.75" customHeight="1" x14ac:dyDescent="0.25">
      <c r="A186" s="46">
        <v>5514</v>
      </c>
      <c r="B186" s="5" t="s">
        <v>282</v>
      </c>
      <c r="C186" s="291">
        <v>0</v>
      </c>
      <c r="D186" s="33">
        <f t="shared" si="34"/>
        <v>0</v>
      </c>
      <c r="E186" s="5"/>
    </row>
    <row r="187" spans="1:5" ht="9.75" customHeight="1" x14ac:dyDescent="0.25">
      <c r="A187" s="46">
        <v>5515</v>
      </c>
      <c r="B187" s="5" t="s">
        <v>283</v>
      </c>
      <c r="C187" s="291">
        <v>0</v>
      </c>
      <c r="D187" s="33">
        <f t="shared" si="34"/>
        <v>0</v>
      </c>
      <c r="E187" s="5"/>
    </row>
    <row r="188" spans="1:5" ht="9.75" customHeight="1" x14ac:dyDescent="0.25">
      <c r="A188" s="46">
        <v>5516</v>
      </c>
      <c r="B188" s="5" t="s">
        <v>284</v>
      </c>
      <c r="C188" s="291">
        <v>0</v>
      </c>
      <c r="D188" s="33">
        <f t="shared" si="34"/>
        <v>0</v>
      </c>
      <c r="E188" s="5"/>
    </row>
    <row r="189" spans="1:5" ht="9.75" customHeight="1" x14ac:dyDescent="0.25">
      <c r="A189" s="46">
        <v>5517</v>
      </c>
      <c r="B189" s="5" t="s">
        <v>285</v>
      </c>
      <c r="C189" s="291">
        <v>229680</v>
      </c>
      <c r="D189" s="33">
        <f t="shared" si="34"/>
        <v>2.6606672558686963E-2</v>
      </c>
      <c r="E189" s="5"/>
    </row>
    <row r="190" spans="1:5" ht="9.75" customHeight="1" x14ac:dyDescent="0.25">
      <c r="A190" s="46">
        <v>5518</v>
      </c>
      <c r="B190" s="5" t="s">
        <v>286</v>
      </c>
      <c r="C190" s="291">
        <v>0</v>
      </c>
      <c r="D190" s="33">
        <f t="shared" si="34"/>
        <v>0</v>
      </c>
      <c r="E190" s="5"/>
    </row>
    <row r="191" spans="1:5" ht="9.75" customHeight="1" x14ac:dyDescent="0.25">
      <c r="A191" s="45">
        <v>5520</v>
      </c>
      <c r="B191" s="31" t="s">
        <v>287</v>
      </c>
      <c r="C191" s="290">
        <v>0</v>
      </c>
      <c r="D191" s="33" t="str">
        <f t="shared" ref="D191:D193" si="35">IFERROR(C191/$C$191,"")</f>
        <v/>
      </c>
      <c r="E191" s="5"/>
    </row>
    <row r="192" spans="1:5" ht="9.75" customHeight="1" x14ac:dyDescent="0.25">
      <c r="A192" s="46">
        <v>5521</v>
      </c>
      <c r="B192" s="5" t="s">
        <v>288</v>
      </c>
      <c r="C192" s="291">
        <v>0</v>
      </c>
      <c r="D192" s="33" t="str">
        <f t="shared" si="35"/>
        <v/>
      </c>
      <c r="E192" s="5"/>
    </row>
    <row r="193" spans="1:5" ht="9.75" customHeight="1" x14ac:dyDescent="0.25">
      <c r="A193" s="46">
        <v>5522</v>
      </c>
      <c r="B193" s="5" t="s">
        <v>289</v>
      </c>
      <c r="C193" s="291">
        <v>0</v>
      </c>
      <c r="D193" s="33" t="str">
        <f t="shared" si="35"/>
        <v/>
      </c>
      <c r="E193" s="5"/>
    </row>
    <row r="194" spans="1:5" ht="9.75" customHeight="1" x14ac:dyDescent="0.25">
      <c r="A194" s="45">
        <v>5530</v>
      </c>
      <c r="B194" s="31" t="s">
        <v>290</v>
      </c>
      <c r="C194" s="290">
        <v>0</v>
      </c>
      <c r="D194" s="33" t="str">
        <f t="shared" ref="D194:D199" si="36">IFERROR(C194/$C$194,"")</f>
        <v/>
      </c>
      <c r="E194" s="5"/>
    </row>
    <row r="195" spans="1:5" ht="9.75" customHeight="1" x14ac:dyDescent="0.25">
      <c r="A195" s="46">
        <v>5531</v>
      </c>
      <c r="B195" s="5" t="s">
        <v>291</v>
      </c>
      <c r="C195" s="291">
        <v>0</v>
      </c>
      <c r="D195" s="33" t="str">
        <f t="shared" si="36"/>
        <v/>
      </c>
      <c r="E195" s="5"/>
    </row>
    <row r="196" spans="1:5" ht="9.75" customHeight="1" x14ac:dyDescent="0.25">
      <c r="A196" s="46">
        <v>5532</v>
      </c>
      <c r="B196" s="5" t="s">
        <v>292</v>
      </c>
      <c r="C196" s="291">
        <v>0</v>
      </c>
      <c r="D196" s="33" t="str">
        <f t="shared" si="36"/>
        <v/>
      </c>
      <c r="E196" s="5"/>
    </row>
    <row r="197" spans="1:5" ht="9.75" customHeight="1" x14ac:dyDescent="0.25">
      <c r="A197" s="46">
        <v>5533</v>
      </c>
      <c r="B197" s="5" t="s">
        <v>293</v>
      </c>
      <c r="C197" s="291">
        <v>0</v>
      </c>
      <c r="D197" s="33" t="str">
        <f t="shared" si="36"/>
        <v/>
      </c>
      <c r="E197" s="5"/>
    </row>
    <row r="198" spans="1:5" ht="9.75" customHeight="1" x14ac:dyDescent="0.25">
      <c r="A198" s="46">
        <v>5534</v>
      </c>
      <c r="B198" s="5" t="s">
        <v>294</v>
      </c>
      <c r="C198" s="291">
        <v>0</v>
      </c>
      <c r="D198" s="33" t="str">
        <f t="shared" si="36"/>
        <v/>
      </c>
      <c r="E198" s="5"/>
    </row>
    <row r="199" spans="1:5" ht="9.75" customHeight="1" x14ac:dyDescent="0.25">
      <c r="A199" s="46">
        <v>5535</v>
      </c>
      <c r="B199" s="5" t="s">
        <v>295</v>
      </c>
      <c r="C199" s="291">
        <v>0</v>
      </c>
      <c r="D199" s="33" t="str">
        <f t="shared" si="36"/>
        <v/>
      </c>
      <c r="E199" s="5"/>
    </row>
    <row r="200" spans="1:5" ht="9.75" customHeight="1" x14ac:dyDescent="0.25">
      <c r="A200" s="45">
        <v>5590</v>
      </c>
      <c r="B200" s="31" t="s">
        <v>297</v>
      </c>
      <c r="C200" s="290">
        <v>61894.59</v>
      </c>
      <c r="D200" s="33">
        <f t="shared" ref="D200:D209" si="37">IFERROR(C200/$C$200,"")</f>
        <v>1</v>
      </c>
      <c r="E200" s="5"/>
    </row>
    <row r="201" spans="1:5" ht="9.75" customHeight="1" x14ac:dyDescent="0.25">
      <c r="A201" s="46">
        <v>5591</v>
      </c>
      <c r="B201" s="5" t="s">
        <v>298</v>
      </c>
      <c r="C201" s="291">
        <v>0</v>
      </c>
      <c r="D201" s="33">
        <f t="shared" si="37"/>
        <v>0</v>
      </c>
      <c r="E201" s="5"/>
    </row>
    <row r="202" spans="1:5" ht="9.75" customHeight="1" x14ac:dyDescent="0.25">
      <c r="A202" s="46">
        <v>5592</v>
      </c>
      <c r="B202" s="5" t="s">
        <v>299</v>
      </c>
      <c r="C202" s="291">
        <v>0</v>
      </c>
      <c r="D202" s="33">
        <f t="shared" si="37"/>
        <v>0</v>
      </c>
      <c r="E202" s="5"/>
    </row>
    <row r="203" spans="1:5" ht="9.75" customHeight="1" x14ac:dyDescent="0.25">
      <c r="A203" s="46">
        <v>5593</v>
      </c>
      <c r="B203" s="5" t="s">
        <v>300</v>
      </c>
      <c r="C203" s="291">
        <v>0</v>
      </c>
      <c r="D203" s="33">
        <f t="shared" si="37"/>
        <v>0</v>
      </c>
      <c r="E203" s="5"/>
    </row>
    <row r="204" spans="1:5" ht="9.75" customHeight="1" x14ac:dyDescent="0.25">
      <c r="A204" s="46">
        <v>5594</v>
      </c>
      <c r="B204" s="5" t="s">
        <v>301</v>
      </c>
      <c r="C204" s="291">
        <v>0</v>
      </c>
      <c r="D204" s="33">
        <f t="shared" si="37"/>
        <v>0</v>
      </c>
      <c r="E204" s="5"/>
    </row>
    <row r="205" spans="1:5" ht="9.75" customHeight="1" x14ac:dyDescent="0.25">
      <c r="A205" s="46">
        <v>5595</v>
      </c>
      <c r="B205" s="5" t="s">
        <v>302</v>
      </c>
      <c r="C205" s="291">
        <v>0</v>
      </c>
      <c r="D205" s="33">
        <f t="shared" si="37"/>
        <v>0</v>
      </c>
      <c r="E205" s="5"/>
    </row>
    <row r="206" spans="1:5" ht="9.75" customHeight="1" x14ac:dyDescent="0.25">
      <c r="A206" s="46">
        <v>5596</v>
      </c>
      <c r="B206" s="5" t="s">
        <v>183</v>
      </c>
      <c r="C206" s="291">
        <v>0</v>
      </c>
      <c r="D206" s="33">
        <f t="shared" si="37"/>
        <v>0</v>
      </c>
      <c r="E206" s="5"/>
    </row>
    <row r="207" spans="1:5" ht="9.75" customHeight="1" x14ac:dyDescent="0.25">
      <c r="A207" s="46">
        <v>5597</v>
      </c>
      <c r="B207" s="5" t="s">
        <v>303</v>
      </c>
      <c r="C207" s="291">
        <v>0</v>
      </c>
      <c r="D207" s="33">
        <f t="shared" si="37"/>
        <v>0</v>
      </c>
      <c r="E207" s="5"/>
    </row>
    <row r="208" spans="1:5" ht="9.75" customHeight="1" x14ac:dyDescent="0.25">
      <c r="A208" s="46">
        <v>5598</v>
      </c>
      <c r="B208" s="5" t="s">
        <v>304</v>
      </c>
      <c r="C208" s="291">
        <v>0</v>
      </c>
      <c r="D208" s="33">
        <f t="shared" si="37"/>
        <v>0</v>
      </c>
      <c r="E208" s="5"/>
    </row>
    <row r="209" spans="1:5" ht="9.75" customHeight="1" x14ac:dyDescent="0.25">
      <c r="A209" s="46">
        <v>5599</v>
      </c>
      <c r="B209" s="5" t="s">
        <v>305</v>
      </c>
      <c r="C209" s="291">
        <v>61894.59</v>
      </c>
      <c r="D209" s="33">
        <f t="shared" si="37"/>
        <v>1</v>
      </c>
      <c r="E209" s="5"/>
    </row>
    <row r="210" spans="1:5" ht="9.75" customHeight="1" x14ac:dyDescent="0.25">
      <c r="A210" s="45">
        <v>5600</v>
      </c>
      <c r="B210" s="31" t="s">
        <v>306</v>
      </c>
      <c r="C210" s="290">
        <v>0</v>
      </c>
      <c r="D210" s="33"/>
      <c r="E210" s="5"/>
    </row>
    <row r="211" spans="1:5" ht="9.75" customHeight="1" x14ac:dyDescent="0.25">
      <c r="A211" s="45">
        <v>5610</v>
      </c>
      <c r="B211" s="31" t="s">
        <v>307</v>
      </c>
      <c r="C211" s="290">
        <v>0</v>
      </c>
      <c r="D211" s="33" t="str">
        <f t="shared" ref="D211:D212" si="38">IFERROR(C211/$C$211,"")</f>
        <v/>
      </c>
      <c r="E211" s="5"/>
    </row>
    <row r="212" spans="1:5" ht="9.75" customHeight="1" x14ac:dyDescent="0.25">
      <c r="A212" s="46">
        <v>5611</v>
      </c>
      <c r="B212" s="5" t="s">
        <v>308</v>
      </c>
      <c r="C212" s="291">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6B000000}"/>
  <mergeCells count="4">
    <mergeCell ref="A1:C1"/>
    <mergeCell ref="A2:C2"/>
    <mergeCell ref="A3:C3"/>
    <mergeCell ref="A4:C4"/>
  </mergeCells>
  <pageMargins left="0.7" right="0.7" top="0.75" bottom="0.75" header="0" footer="0"/>
  <pageSetup scale="6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26" width="9.140625" customWidth="1"/>
  </cols>
  <sheetData>
    <row r="1" spans="1:8" ht="11.25" customHeight="1" x14ac:dyDescent="0.25">
      <c r="A1" s="581" t="s">
        <v>1944</v>
      </c>
      <c r="B1" s="582"/>
      <c r="C1" s="582"/>
      <c r="D1" s="582"/>
      <c r="E1" s="582"/>
      <c r="F1" s="582"/>
      <c r="G1" s="113" t="s">
        <v>92</v>
      </c>
      <c r="H1" s="114">
        <v>2024</v>
      </c>
    </row>
    <row r="2" spans="1:8" ht="11.25" customHeight="1" x14ac:dyDescent="0.25">
      <c r="A2" s="581" t="s">
        <v>310</v>
      </c>
      <c r="B2" s="582"/>
      <c r="C2" s="582"/>
      <c r="D2" s="582"/>
      <c r="E2" s="582"/>
      <c r="F2" s="582"/>
      <c r="G2" s="113" t="s">
        <v>94</v>
      </c>
      <c r="H2" s="114" t="s">
        <v>636</v>
      </c>
    </row>
    <row r="3" spans="1:8" ht="11.25" customHeight="1" x14ac:dyDescent="0.25">
      <c r="A3" s="522" t="s">
        <v>637</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220">
        <v>46154946.030000001</v>
      </c>
      <c r="D9" s="25"/>
      <c r="E9" s="25"/>
      <c r="F9" s="25"/>
      <c r="G9" s="25"/>
      <c r="H9" s="25"/>
    </row>
    <row r="10" spans="1:8" ht="9.75" customHeight="1" x14ac:dyDescent="0.25">
      <c r="A10" s="53">
        <v>1115</v>
      </c>
      <c r="B10" s="25" t="s">
        <v>314</v>
      </c>
      <c r="C10" s="220">
        <v>0</v>
      </c>
      <c r="D10" s="25"/>
      <c r="E10" s="25"/>
      <c r="F10" s="25"/>
      <c r="G10" s="25"/>
      <c r="H10" s="25"/>
    </row>
    <row r="11" spans="1:8" ht="9.75" customHeight="1" x14ac:dyDescent="0.25">
      <c r="A11" s="53">
        <v>1121</v>
      </c>
      <c r="B11" s="25" t="s">
        <v>315</v>
      </c>
      <c r="C11" s="220">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2024</v>
      </c>
      <c r="E14" s="28">
        <f t="shared" ref="E14:G14" si="0">D14-1</f>
        <v>2023</v>
      </c>
      <c r="F14" s="28">
        <f t="shared" si="0"/>
        <v>2022</v>
      </c>
      <c r="G14" s="28">
        <f t="shared" si="0"/>
        <v>2021</v>
      </c>
      <c r="H14" s="28" t="s">
        <v>317</v>
      </c>
    </row>
    <row r="15" spans="1:8" ht="9.75" customHeight="1" x14ac:dyDescent="0.25">
      <c r="A15" s="53">
        <v>1122</v>
      </c>
      <c r="B15" s="25" t="s">
        <v>318</v>
      </c>
      <c r="C15" s="220">
        <v>0</v>
      </c>
      <c r="D15" s="220">
        <v>0</v>
      </c>
      <c r="E15" s="220">
        <v>0</v>
      </c>
      <c r="F15" s="220">
        <v>0</v>
      </c>
      <c r="G15" s="220">
        <v>0</v>
      </c>
      <c r="H15" s="218"/>
    </row>
    <row r="16" spans="1:8" ht="9.75" customHeight="1" x14ac:dyDescent="0.25">
      <c r="A16" s="53">
        <v>1124</v>
      </c>
      <c r="B16" s="25" t="s">
        <v>319</v>
      </c>
      <c r="C16" s="220">
        <v>587359.15119999996</v>
      </c>
      <c r="D16" s="220">
        <v>225078.3512</v>
      </c>
      <c r="E16" s="220">
        <v>0</v>
      </c>
      <c r="F16" s="220">
        <v>0</v>
      </c>
      <c r="G16" s="220">
        <v>0</v>
      </c>
      <c r="H16" s="218"/>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9.75" customHeight="1" x14ac:dyDescent="0.25">
      <c r="A20" s="53">
        <v>1123</v>
      </c>
      <c r="B20" s="25" t="s">
        <v>326</v>
      </c>
      <c r="C20" s="54">
        <v>0</v>
      </c>
      <c r="D20" s="54">
        <v>0</v>
      </c>
      <c r="E20" s="54">
        <v>0</v>
      </c>
      <c r="F20" s="54">
        <v>0</v>
      </c>
      <c r="G20" s="54">
        <v>0</v>
      </c>
      <c r="H20" s="25"/>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0</v>
      </c>
      <c r="D23" s="54">
        <v>0</v>
      </c>
      <c r="E23" s="54">
        <v>0</v>
      </c>
      <c r="F23" s="54">
        <v>0</v>
      </c>
      <c r="G23" s="54">
        <v>0</v>
      </c>
      <c r="H23" s="25"/>
    </row>
    <row r="24" spans="1:8" ht="9.75" customHeight="1" x14ac:dyDescent="0.25">
      <c r="A24" s="53">
        <v>1131</v>
      </c>
      <c r="B24" s="25" t="s">
        <v>330</v>
      </c>
      <c r="C24" s="54">
        <v>0</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0</v>
      </c>
      <c r="D41" s="25"/>
      <c r="E41" s="25"/>
      <c r="F41" s="25"/>
    </row>
    <row r="42" spans="1:6" ht="9.75" customHeight="1" x14ac:dyDescent="0.25">
      <c r="A42" s="53">
        <v>1151</v>
      </c>
      <c r="B42" s="25" t="s">
        <v>348</v>
      </c>
      <c r="C42" s="54">
        <v>0</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220">
        <v>9287312.8200000003</v>
      </c>
      <c r="D56" s="220">
        <v>0</v>
      </c>
      <c r="E56" s="220">
        <v>0</v>
      </c>
      <c r="F56" s="25"/>
      <c r="G56" s="25"/>
      <c r="H56" s="25"/>
      <c r="I56" s="25"/>
      <c r="J56" s="25"/>
    </row>
    <row r="57" spans="1:10" ht="9.75" customHeight="1" x14ac:dyDescent="0.25">
      <c r="A57" s="53">
        <v>1231</v>
      </c>
      <c r="B57" s="25" t="s">
        <v>364</v>
      </c>
      <c r="C57" s="220">
        <v>6258494.8899999997</v>
      </c>
      <c r="D57" s="220">
        <v>0</v>
      </c>
      <c r="E57" s="220">
        <v>0</v>
      </c>
      <c r="F57" s="25"/>
      <c r="G57" s="25"/>
      <c r="H57" s="25"/>
      <c r="I57" s="25"/>
      <c r="J57" s="25"/>
    </row>
    <row r="58" spans="1:10" ht="9.75" customHeight="1" x14ac:dyDescent="0.25">
      <c r="A58" s="53">
        <v>1232</v>
      </c>
      <c r="B58" s="25" t="s">
        <v>365</v>
      </c>
      <c r="C58" s="220">
        <v>0</v>
      </c>
      <c r="D58" s="220">
        <v>0</v>
      </c>
      <c r="E58" s="220">
        <v>0</v>
      </c>
      <c r="F58" s="25"/>
      <c r="G58" s="25"/>
      <c r="H58" s="25"/>
      <c r="I58" s="25"/>
      <c r="J58" s="25"/>
    </row>
    <row r="59" spans="1:10" ht="9.75" customHeight="1" x14ac:dyDescent="0.25">
      <c r="A59" s="53">
        <v>1233</v>
      </c>
      <c r="B59" s="25" t="s">
        <v>366</v>
      </c>
      <c r="C59" s="220">
        <v>3028817.93</v>
      </c>
      <c r="D59" s="220">
        <v>199901.76</v>
      </c>
      <c r="E59" s="220">
        <v>-972750.62</v>
      </c>
      <c r="F59" s="25"/>
      <c r="G59" s="25"/>
      <c r="H59" s="25"/>
      <c r="I59" s="25"/>
      <c r="J59" s="25"/>
    </row>
    <row r="60" spans="1:10" ht="9.75" customHeight="1" x14ac:dyDescent="0.25">
      <c r="A60" s="53">
        <v>1234</v>
      </c>
      <c r="B60" s="25" t="s">
        <v>367</v>
      </c>
      <c r="C60" s="220">
        <v>0</v>
      </c>
      <c r="D60" s="220">
        <v>0</v>
      </c>
      <c r="E60" s="220">
        <v>0</v>
      </c>
      <c r="F60" s="25"/>
      <c r="G60" s="25"/>
      <c r="H60" s="25"/>
      <c r="I60" s="25"/>
      <c r="J60" s="25"/>
    </row>
    <row r="61" spans="1:10" ht="9.75" customHeight="1" x14ac:dyDescent="0.25">
      <c r="A61" s="53">
        <v>1235</v>
      </c>
      <c r="B61" s="25" t="s">
        <v>368</v>
      </c>
      <c r="C61" s="220">
        <v>0</v>
      </c>
      <c r="D61" s="220">
        <v>0</v>
      </c>
      <c r="E61" s="220">
        <v>0</v>
      </c>
      <c r="F61" s="25"/>
      <c r="G61" s="25"/>
      <c r="H61" s="25"/>
      <c r="I61" s="25"/>
      <c r="J61" s="25"/>
    </row>
    <row r="62" spans="1:10" ht="9.75" customHeight="1" x14ac:dyDescent="0.25">
      <c r="A62" s="53">
        <v>1236</v>
      </c>
      <c r="B62" s="25" t="s">
        <v>369</v>
      </c>
      <c r="C62" s="220">
        <v>0</v>
      </c>
      <c r="D62" s="220">
        <v>0</v>
      </c>
      <c r="E62" s="220">
        <v>0</v>
      </c>
      <c r="F62" s="25"/>
      <c r="G62" s="25"/>
      <c r="H62" s="25"/>
      <c r="I62" s="25"/>
      <c r="J62" s="25"/>
    </row>
    <row r="63" spans="1:10" ht="9.75" customHeight="1" x14ac:dyDescent="0.25">
      <c r="A63" s="53">
        <v>1239</v>
      </c>
      <c r="B63" s="25" t="s">
        <v>370</v>
      </c>
      <c r="C63" s="220">
        <v>0</v>
      </c>
      <c r="D63" s="220">
        <v>0</v>
      </c>
      <c r="E63" s="220">
        <v>0</v>
      </c>
      <c r="F63" s="25"/>
      <c r="G63" s="25"/>
      <c r="H63" s="25"/>
      <c r="I63" s="25"/>
      <c r="J63" s="25"/>
    </row>
    <row r="64" spans="1:10" ht="9.75" customHeight="1" x14ac:dyDescent="0.25">
      <c r="A64" s="53">
        <v>1240</v>
      </c>
      <c r="B64" s="25" t="s">
        <v>371</v>
      </c>
      <c r="C64" s="220">
        <v>102222117.26000001</v>
      </c>
      <c r="D64" s="220">
        <v>8202839.2800000003</v>
      </c>
      <c r="E64" s="220">
        <v>-73326998.189999998</v>
      </c>
      <c r="F64" s="25"/>
      <c r="G64" s="25"/>
      <c r="H64" s="25"/>
      <c r="I64" s="25"/>
      <c r="J64" s="25"/>
    </row>
    <row r="65" spans="1:10" ht="9.75" customHeight="1" x14ac:dyDescent="0.25">
      <c r="A65" s="53">
        <v>1241</v>
      </c>
      <c r="B65" s="25" t="s">
        <v>372</v>
      </c>
      <c r="C65" s="220">
        <v>4950669.7999999989</v>
      </c>
      <c r="D65" s="220">
        <v>49713.599999999999</v>
      </c>
      <c r="E65" s="220">
        <v>-4692048.62</v>
      </c>
      <c r="F65" s="25"/>
      <c r="G65" s="25"/>
      <c r="H65" s="25"/>
      <c r="I65" s="25"/>
      <c r="J65" s="25"/>
    </row>
    <row r="66" spans="1:10" ht="9.75" customHeight="1" x14ac:dyDescent="0.25">
      <c r="A66" s="53">
        <v>1242</v>
      </c>
      <c r="B66" s="25" t="s">
        <v>373</v>
      </c>
      <c r="C66" s="220">
        <v>634290.74</v>
      </c>
      <c r="D66" s="220">
        <v>0</v>
      </c>
      <c r="E66" s="220">
        <v>0</v>
      </c>
      <c r="F66" s="25"/>
      <c r="G66" s="25"/>
      <c r="H66" s="25"/>
      <c r="I66" s="25"/>
      <c r="J66" s="25"/>
    </row>
    <row r="67" spans="1:10" ht="9.75" customHeight="1" x14ac:dyDescent="0.25">
      <c r="A67" s="53">
        <v>1243</v>
      </c>
      <c r="B67" s="25" t="s">
        <v>374</v>
      </c>
      <c r="C67" s="220">
        <v>100508</v>
      </c>
      <c r="D67" s="220">
        <v>18811.560000000001</v>
      </c>
      <c r="E67" s="220">
        <v>-87861.78</v>
      </c>
      <c r="F67" s="25"/>
      <c r="G67" s="25"/>
      <c r="H67" s="25"/>
      <c r="I67" s="25"/>
      <c r="J67" s="25"/>
    </row>
    <row r="68" spans="1:10" ht="9.75" customHeight="1" x14ac:dyDescent="0.25">
      <c r="A68" s="53">
        <v>1244</v>
      </c>
      <c r="B68" s="25" t="s">
        <v>375</v>
      </c>
      <c r="C68" s="220">
        <v>71209595.789999992</v>
      </c>
      <c r="D68" s="220">
        <v>6218329.9199999999</v>
      </c>
      <c r="E68" s="220">
        <v>-49844430.829999998</v>
      </c>
      <c r="F68" s="25"/>
      <c r="G68" s="25"/>
      <c r="H68" s="25"/>
      <c r="I68" s="25"/>
      <c r="J68" s="25"/>
    </row>
    <row r="69" spans="1:10" ht="9.75" customHeight="1" x14ac:dyDescent="0.25">
      <c r="A69" s="53">
        <v>1245</v>
      </c>
      <c r="B69" s="25" t="s">
        <v>376</v>
      </c>
      <c r="C69" s="220">
        <v>2783.04</v>
      </c>
      <c r="D69" s="218">
        <v>0</v>
      </c>
      <c r="E69" s="218">
        <v>-5776.14</v>
      </c>
      <c r="F69" s="25"/>
      <c r="G69" s="25"/>
      <c r="H69" s="25"/>
      <c r="I69" s="25"/>
      <c r="J69" s="25"/>
    </row>
    <row r="70" spans="1:10" ht="9.75" customHeight="1" x14ac:dyDescent="0.25">
      <c r="A70" s="53">
        <v>1246</v>
      </c>
      <c r="B70" s="25" t="s">
        <v>377</v>
      </c>
      <c r="C70" s="220">
        <v>25324269.890000001</v>
      </c>
      <c r="D70" s="220">
        <v>1915984.2</v>
      </c>
      <c r="E70" s="220">
        <v>-18696880.82</v>
      </c>
      <c r="F70" s="25"/>
      <c r="G70" s="25"/>
      <c r="H70" s="25"/>
      <c r="I70" s="25"/>
      <c r="J70" s="25"/>
    </row>
    <row r="71" spans="1:10" ht="9.75" customHeight="1" x14ac:dyDescent="0.25">
      <c r="A71" s="53">
        <v>1247</v>
      </c>
      <c r="B71" s="25" t="s">
        <v>378</v>
      </c>
      <c r="C71" s="220">
        <v>0</v>
      </c>
      <c r="D71" s="220">
        <v>0</v>
      </c>
      <c r="E71" s="220">
        <v>0</v>
      </c>
      <c r="F71" s="25"/>
      <c r="G71" s="25"/>
      <c r="H71" s="25"/>
      <c r="I71" s="25"/>
      <c r="J71" s="25"/>
    </row>
    <row r="72" spans="1:10" ht="9.75" customHeight="1" x14ac:dyDescent="0.25">
      <c r="A72" s="53">
        <v>1248</v>
      </c>
      <c r="B72" s="25" t="s">
        <v>379</v>
      </c>
      <c r="C72" s="220">
        <v>0</v>
      </c>
      <c r="D72" s="220">
        <v>0</v>
      </c>
      <c r="E72" s="220">
        <v>0</v>
      </c>
      <c r="F72" s="25"/>
      <c r="G72" s="25"/>
      <c r="H72" s="25"/>
      <c r="I72" s="25"/>
      <c r="J72" s="25"/>
    </row>
    <row r="73" spans="1:10" ht="9.75" customHeight="1" x14ac:dyDescent="0.25">
      <c r="A73" s="25"/>
      <c r="B73" s="25"/>
      <c r="C73" s="218"/>
      <c r="D73" s="218"/>
      <c r="E73" s="218"/>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220">
        <v>5593755.46</v>
      </c>
      <c r="D76" s="220">
        <v>229680</v>
      </c>
      <c r="E76" s="220">
        <v>-3017253.4</v>
      </c>
      <c r="F76" s="25"/>
      <c r="G76" s="25"/>
      <c r="H76" s="25"/>
      <c r="I76" s="25"/>
      <c r="J76" s="25"/>
    </row>
    <row r="77" spans="1:10" ht="9.75" customHeight="1" x14ac:dyDescent="0.25">
      <c r="A77" s="53">
        <v>1251</v>
      </c>
      <c r="B77" s="25" t="s">
        <v>386</v>
      </c>
      <c r="C77" s="220">
        <v>5593755.46</v>
      </c>
      <c r="D77" s="220">
        <v>229680</v>
      </c>
      <c r="E77" s="220">
        <v>-3017253.4</v>
      </c>
      <c r="F77" s="25"/>
      <c r="G77" s="25"/>
      <c r="H77" s="25"/>
      <c r="I77" s="25"/>
      <c r="J77" s="25"/>
    </row>
    <row r="78" spans="1:10" ht="9.75" customHeight="1" x14ac:dyDescent="0.25">
      <c r="A78" s="53">
        <v>1252</v>
      </c>
      <c r="B78" s="25" t="s">
        <v>387</v>
      </c>
      <c r="C78" s="220">
        <v>0</v>
      </c>
      <c r="D78" s="220">
        <v>0</v>
      </c>
      <c r="E78" s="220">
        <v>0</v>
      </c>
      <c r="F78" s="25"/>
      <c r="G78" s="25"/>
      <c r="H78" s="25"/>
      <c r="I78" s="25"/>
      <c r="J78" s="25"/>
    </row>
    <row r="79" spans="1:10" ht="9.75" customHeight="1" x14ac:dyDescent="0.25">
      <c r="A79" s="53">
        <v>1253</v>
      </c>
      <c r="B79" s="25" t="s">
        <v>388</v>
      </c>
      <c r="C79" s="220">
        <v>0</v>
      </c>
      <c r="D79" s="220">
        <v>0</v>
      </c>
      <c r="E79" s="220">
        <v>0</v>
      </c>
      <c r="F79" s="25"/>
      <c r="G79" s="25"/>
      <c r="H79" s="25"/>
      <c r="I79" s="25"/>
      <c r="J79" s="25"/>
    </row>
    <row r="80" spans="1:10" ht="9.75" customHeight="1" x14ac:dyDescent="0.25">
      <c r="A80" s="53">
        <v>1254</v>
      </c>
      <c r="B80" s="25" t="s">
        <v>389</v>
      </c>
      <c r="C80" s="220">
        <v>0</v>
      </c>
      <c r="D80" s="220">
        <v>0</v>
      </c>
      <c r="E80" s="220">
        <v>0</v>
      </c>
      <c r="F80" s="25"/>
      <c r="G80" s="25"/>
      <c r="H80" s="25"/>
      <c r="I80" s="25"/>
      <c r="J80" s="25"/>
    </row>
    <row r="81" spans="1:7" ht="9.75" customHeight="1" x14ac:dyDescent="0.25">
      <c r="A81" s="53">
        <v>1259</v>
      </c>
      <c r="B81" s="25" t="s">
        <v>390</v>
      </c>
      <c r="C81" s="220">
        <v>0</v>
      </c>
      <c r="D81" s="220">
        <v>0</v>
      </c>
      <c r="E81" s="220">
        <v>0</v>
      </c>
      <c r="F81" s="25"/>
      <c r="G81" s="25"/>
    </row>
    <row r="82" spans="1:7" ht="9.75" customHeight="1" x14ac:dyDescent="0.25">
      <c r="A82" s="53">
        <v>1270</v>
      </c>
      <c r="B82" s="25" t="s">
        <v>391</v>
      </c>
      <c r="C82" s="220">
        <v>0</v>
      </c>
      <c r="D82" s="220">
        <v>0</v>
      </c>
      <c r="E82" s="220">
        <v>0</v>
      </c>
      <c r="F82" s="25"/>
      <c r="G82" s="25"/>
    </row>
    <row r="83" spans="1:7" ht="9.75" customHeight="1" x14ac:dyDescent="0.25">
      <c r="A83" s="53">
        <v>1271</v>
      </c>
      <c r="B83" s="25" t="s">
        <v>392</v>
      </c>
      <c r="C83" s="220">
        <v>0</v>
      </c>
      <c r="D83" s="220">
        <v>0</v>
      </c>
      <c r="E83" s="220">
        <v>0</v>
      </c>
      <c r="F83" s="25"/>
      <c r="G83" s="25"/>
    </row>
    <row r="84" spans="1:7" ht="9.75" customHeight="1" x14ac:dyDescent="0.25">
      <c r="A84" s="53">
        <v>1272</v>
      </c>
      <c r="B84" s="25" t="s">
        <v>393</v>
      </c>
      <c r="C84" s="220">
        <v>0</v>
      </c>
      <c r="D84" s="220">
        <v>0</v>
      </c>
      <c r="E84" s="220">
        <v>0</v>
      </c>
      <c r="F84" s="25"/>
      <c r="G84" s="25"/>
    </row>
    <row r="85" spans="1:7" ht="9.75" customHeight="1" x14ac:dyDescent="0.25">
      <c r="A85" s="53">
        <v>1273</v>
      </c>
      <c r="B85" s="25" t="s">
        <v>394</v>
      </c>
      <c r="C85" s="220">
        <v>0</v>
      </c>
      <c r="D85" s="220">
        <v>0</v>
      </c>
      <c r="E85" s="220">
        <v>0</v>
      </c>
      <c r="F85" s="25"/>
      <c r="G85" s="25"/>
    </row>
    <row r="86" spans="1:7" ht="9.75" customHeight="1" x14ac:dyDescent="0.25">
      <c r="A86" s="53">
        <v>1274</v>
      </c>
      <c r="B86" s="25" t="s">
        <v>395</v>
      </c>
      <c r="C86" s="220">
        <v>0</v>
      </c>
      <c r="D86" s="220">
        <v>0</v>
      </c>
      <c r="E86" s="220">
        <v>0</v>
      </c>
      <c r="F86" s="25"/>
      <c r="G86" s="25"/>
    </row>
    <row r="87" spans="1:7" ht="9.75" customHeight="1" x14ac:dyDescent="0.25">
      <c r="A87" s="53">
        <v>1275</v>
      </c>
      <c r="B87" s="25" t="s">
        <v>396</v>
      </c>
      <c r="C87" s="220">
        <v>0</v>
      </c>
      <c r="D87" s="220">
        <v>0</v>
      </c>
      <c r="E87" s="220">
        <v>0</v>
      </c>
      <c r="F87" s="25"/>
      <c r="G87" s="25"/>
    </row>
    <row r="88" spans="1:7" ht="9.75" customHeight="1" x14ac:dyDescent="0.25">
      <c r="A88" s="53">
        <v>1279</v>
      </c>
      <c r="B88" s="25" t="s">
        <v>397</v>
      </c>
      <c r="C88" s="220">
        <v>0</v>
      </c>
      <c r="D88" s="220">
        <v>0</v>
      </c>
      <c r="E88" s="220">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9.75" customHeight="1" x14ac:dyDescent="0.25">
      <c r="A92" s="53">
        <v>1160</v>
      </c>
      <c r="B92" s="25" t="s">
        <v>399</v>
      </c>
      <c r="C92" s="54">
        <v>0</v>
      </c>
      <c r="D92" s="25"/>
      <c r="E92" s="25"/>
      <c r="F92" s="25"/>
      <c r="G92" s="25"/>
    </row>
    <row r="93" spans="1:7" ht="9.75" customHeight="1" x14ac:dyDescent="0.25">
      <c r="A93" s="53">
        <v>1161</v>
      </c>
      <c r="B93" s="25" t="s">
        <v>400</v>
      </c>
      <c r="C93" s="54">
        <v>0</v>
      </c>
      <c r="D93" s="25"/>
      <c r="E93" s="25"/>
      <c r="F93" s="25"/>
      <c r="G93" s="25"/>
    </row>
    <row r="94" spans="1:7" ht="9.75" customHeight="1" x14ac:dyDescent="0.25">
      <c r="A94" s="53">
        <v>1162</v>
      </c>
      <c r="B94" s="25" t="s">
        <v>401</v>
      </c>
      <c r="C94" s="54">
        <v>0</v>
      </c>
      <c r="D94" s="25"/>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220">
        <v>350000</v>
      </c>
      <c r="D98" s="25"/>
      <c r="E98" s="25"/>
      <c r="F98" s="25"/>
      <c r="G98" s="25"/>
      <c r="H98" s="25"/>
    </row>
    <row r="99" spans="1:8" ht="9.75" customHeight="1" x14ac:dyDescent="0.25">
      <c r="A99" s="53">
        <v>1191</v>
      </c>
      <c r="B99" s="25" t="s">
        <v>404</v>
      </c>
      <c r="C99" s="220">
        <v>350000</v>
      </c>
      <c r="D99" s="25"/>
      <c r="E99" s="25"/>
      <c r="F99" s="25"/>
      <c r="G99" s="25"/>
      <c r="H99" s="25"/>
    </row>
    <row r="100" spans="1:8" ht="9.75" customHeight="1" x14ac:dyDescent="0.25">
      <c r="A100" s="53">
        <v>1192</v>
      </c>
      <c r="B100" s="25" t="s">
        <v>405</v>
      </c>
      <c r="C100" s="220">
        <v>0</v>
      </c>
      <c r="D100" s="25"/>
      <c r="E100" s="25"/>
      <c r="F100" s="25"/>
      <c r="G100" s="25"/>
      <c r="H100" s="25"/>
    </row>
    <row r="101" spans="1:8" ht="9.75" customHeight="1" x14ac:dyDescent="0.25">
      <c r="A101" s="53">
        <v>1193</v>
      </c>
      <c r="B101" s="25" t="s">
        <v>406</v>
      </c>
      <c r="C101" s="220">
        <v>0</v>
      </c>
      <c r="D101" s="25"/>
      <c r="E101" s="25"/>
      <c r="F101" s="25"/>
      <c r="G101" s="25"/>
      <c r="H101" s="25"/>
    </row>
    <row r="102" spans="1:8" ht="9.75" customHeight="1" x14ac:dyDescent="0.25">
      <c r="A102" s="53">
        <v>1194</v>
      </c>
      <c r="B102" s="25" t="s">
        <v>407</v>
      </c>
      <c r="C102" s="220">
        <v>0</v>
      </c>
      <c r="D102" s="25"/>
      <c r="E102" s="25"/>
      <c r="F102" s="25"/>
      <c r="G102" s="25"/>
      <c r="H102" s="25"/>
    </row>
    <row r="103" spans="1:8" ht="9.75" customHeight="1" x14ac:dyDescent="0.25">
      <c r="A103" s="53">
        <v>1290</v>
      </c>
      <c r="B103" s="25" t="s">
        <v>408</v>
      </c>
      <c r="C103" s="220">
        <v>0</v>
      </c>
      <c r="D103" s="25"/>
      <c r="E103" s="25"/>
      <c r="F103" s="25"/>
      <c r="G103" s="25"/>
      <c r="H103" s="25"/>
    </row>
    <row r="104" spans="1:8" ht="9.75" customHeight="1" x14ac:dyDescent="0.25">
      <c r="A104" s="53">
        <v>1291</v>
      </c>
      <c r="B104" s="25" t="s">
        <v>409</v>
      </c>
      <c r="C104" s="220">
        <v>0</v>
      </c>
      <c r="D104" s="25"/>
      <c r="E104" s="25"/>
      <c r="F104" s="25"/>
      <c r="G104" s="25"/>
      <c r="H104" s="25"/>
    </row>
    <row r="105" spans="1:8" ht="9.75" customHeight="1" x14ac:dyDescent="0.25">
      <c r="A105" s="53">
        <v>1292</v>
      </c>
      <c r="B105" s="25" t="s">
        <v>410</v>
      </c>
      <c r="C105" s="220">
        <v>0</v>
      </c>
      <c r="D105" s="25"/>
      <c r="E105" s="25"/>
      <c r="F105" s="25"/>
      <c r="G105" s="25"/>
      <c r="H105" s="25"/>
    </row>
    <row r="106" spans="1:8" ht="9.75" customHeight="1" x14ac:dyDescent="0.25">
      <c r="A106" s="53">
        <v>1293</v>
      </c>
      <c r="B106" s="25" t="s">
        <v>411</v>
      </c>
      <c r="C106" s="220">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9.75" customHeight="1" x14ac:dyDescent="0.25">
      <c r="A110" s="53">
        <v>2110</v>
      </c>
      <c r="B110" s="25" t="s">
        <v>415</v>
      </c>
      <c r="C110" s="220">
        <v>1934015.2180000001</v>
      </c>
      <c r="D110" s="220">
        <v>0</v>
      </c>
      <c r="E110" s="220">
        <v>0</v>
      </c>
      <c r="F110" s="220">
        <v>0</v>
      </c>
      <c r="G110" s="220">
        <v>0</v>
      </c>
      <c r="H110" s="25"/>
    </row>
    <row r="111" spans="1:8" ht="9.75" customHeight="1" x14ac:dyDescent="0.25">
      <c r="A111" s="53">
        <v>2111</v>
      </c>
      <c r="B111" s="25" t="s">
        <v>416</v>
      </c>
      <c r="C111" s="220">
        <v>0</v>
      </c>
      <c r="D111" s="220">
        <v>0</v>
      </c>
      <c r="E111" s="220">
        <v>0</v>
      </c>
      <c r="F111" s="220">
        <v>0</v>
      </c>
      <c r="G111" s="220">
        <v>0</v>
      </c>
      <c r="H111" s="25"/>
    </row>
    <row r="112" spans="1:8" ht="9.75" customHeight="1" x14ac:dyDescent="0.25">
      <c r="A112" s="53">
        <v>2112</v>
      </c>
      <c r="B112" s="25" t="s">
        <v>417</v>
      </c>
      <c r="C112" s="220">
        <v>1799906.4779999999</v>
      </c>
      <c r="D112" s="220">
        <v>0</v>
      </c>
      <c r="E112" s="220">
        <v>0</v>
      </c>
      <c r="F112" s="220">
        <v>0</v>
      </c>
      <c r="G112" s="220">
        <v>0</v>
      </c>
      <c r="H112" s="25"/>
    </row>
    <row r="113" spans="1:8" ht="9.75" customHeight="1" x14ac:dyDescent="0.25">
      <c r="A113" s="53">
        <v>2113</v>
      </c>
      <c r="B113" s="25" t="s">
        <v>418</v>
      </c>
      <c r="C113" s="220">
        <v>0</v>
      </c>
      <c r="D113" s="220">
        <v>0</v>
      </c>
      <c r="E113" s="220">
        <v>0</v>
      </c>
      <c r="F113" s="220">
        <v>0</v>
      </c>
      <c r="G113" s="220">
        <v>0</v>
      </c>
      <c r="H113" s="25"/>
    </row>
    <row r="114" spans="1:8" ht="9.75" customHeight="1" x14ac:dyDescent="0.25">
      <c r="A114" s="53">
        <v>2114</v>
      </c>
      <c r="B114" s="25" t="s">
        <v>419</v>
      </c>
      <c r="C114" s="220">
        <v>0</v>
      </c>
      <c r="D114" s="220">
        <v>0</v>
      </c>
      <c r="E114" s="220">
        <v>0</v>
      </c>
      <c r="F114" s="220">
        <v>0</v>
      </c>
      <c r="G114" s="220">
        <v>0</v>
      </c>
      <c r="H114" s="25"/>
    </row>
    <row r="115" spans="1:8" ht="9.75" customHeight="1" x14ac:dyDescent="0.25">
      <c r="A115" s="53">
        <v>2115</v>
      </c>
      <c r="B115" s="25" t="s">
        <v>420</v>
      </c>
      <c r="C115" s="220">
        <v>0</v>
      </c>
      <c r="D115" s="220">
        <v>0</v>
      </c>
      <c r="E115" s="220">
        <v>0</v>
      </c>
      <c r="F115" s="220">
        <v>0</v>
      </c>
      <c r="G115" s="220">
        <v>0</v>
      </c>
      <c r="H115" s="25"/>
    </row>
    <row r="116" spans="1:8" ht="9.75" customHeight="1" x14ac:dyDescent="0.25">
      <c r="A116" s="53">
        <v>2116</v>
      </c>
      <c r="B116" s="25" t="s">
        <v>421</v>
      </c>
      <c r="C116" s="220">
        <v>0</v>
      </c>
      <c r="D116" s="220">
        <v>0</v>
      </c>
      <c r="E116" s="220">
        <v>0</v>
      </c>
      <c r="F116" s="220">
        <v>0</v>
      </c>
      <c r="G116" s="220">
        <v>0</v>
      </c>
      <c r="H116" s="25"/>
    </row>
    <row r="117" spans="1:8" ht="9.75" customHeight="1" x14ac:dyDescent="0.25">
      <c r="A117" s="53">
        <v>2117</v>
      </c>
      <c r="B117" s="25" t="s">
        <v>422</v>
      </c>
      <c r="C117" s="220">
        <v>84943.08</v>
      </c>
      <c r="D117" s="220">
        <v>0</v>
      </c>
      <c r="E117" s="220">
        <v>0</v>
      </c>
      <c r="F117" s="220">
        <v>0</v>
      </c>
      <c r="G117" s="220">
        <v>0</v>
      </c>
      <c r="H117" s="25"/>
    </row>
    <row r="118" spans="1:8" ht="9.75" customHeight="1" x14ac:dyDescent="0.25">
      <c r="A118" s="53">
        <v>2118</v>
      </c>
      <c r="B118" s="25" t="s">
        <v>423</v>
      </c>
      <c r="C118" s="220">
        <v>0</v>
      </c>
      <c r="D118" s="220">
        <v>0</v>
      </c>
      <c r="E118" s="220">
        <v>0</v>
      </c>
      <c r="F118" s="220">
        <v>0</v>
      </c>
      <c r="G118" s="220">
        <v>0</v>
      </c>
      <c r="H118" s="25"/>
    </row>
    <row r="119" spans="1:8" ht="9.75" customHeight="1" x14ac:dyDescent="0.25">
      <c r="A119" s="53">
        <v>2119</v>
      </c>
      <c r="B119" s="25" t="s">
        <v>424</v>
      </c>
      <c r="C119" s="220">
        <v>49165.66</v>
      </c>
      <c r="D119" s="220">
        <v>0</v>
      </c>
      <c r="E119" s="220">
        <v>0</v>
      </c>
      <c r="F119" s="220">
        <v>0</v>
      </c>
      <c r="G119" s="220">
        <v>0</v>
      </c>
      <c r="H119" s="25"/>
    </row>
    <row r="120" spans="1:8" ht="9.75" customHeight="1" x14ac:dyDescent="0.25">
      <c r="A120" s="53">
        <v>2120</v>
      </c>
      <c r="B120" s="25" t="s">
        <v>425</v>
      </c>
      <c r="C120" s="220">
        <v>0</v>
      </c>
      <c r="D120" s="220">
        <v>0</v>
      </c>
      <c r="E120" s="220">
        <v>0</v>
      </c>
      <c r="F120" s="220">
        <v>0</v>
      </c>
      <c r="G120" s="220">
        <v>0</v>
      </c>
      <c r="H120" s="25"/>
    </row>
    <row r="121" spans="1:8" ht="9.75" customHeight="1" x14ac:dyDescent="0.25">
      <c r="A121" s="53">
        <v>2121</v>
      </c>
      <c r="B121" s="25" t="s">
        <v>426</v>
      </c>
      <c r="C121" s="220">
        <v>0</v>
      </c>
      <c r="D121" s="220">
        <v>0</v>
      </c>
      <c r="E121" s="220">
        <v>0</v>
      </c>
      <c r="F121" s="220">
        <v>0</v>
      </c>
      <c r="G121" s="220">
        <v>0</v>
      </c>
      <c r="H121" s="25"/>
    </row>
    <row r="122" spans="1:8" ht="9.75" customHeight="1" x14ac:dyDescent="0.25">
      <c r="A122" s="53">
        <v>2122</v>
      </c>
      <c r="B122" s="25" t="s">
        <v>427</v>
      </c>
      <c r="C122" s="220">
        <v>0</v>
      </c>
      <c r="D122" s="220">
        <v>0</v>
      </c>
      <c r="E122" s="220">
        <v>0</v>
      </c>
      <c r="F122" s="220">
        <v>0</v>
      </c>
      <c r="G122" s="220">
        <v>0</v>
      </c>
      <c r="H122" s="25"/>
    </row>
    <row r="123" spans="1:8" ht="9.75" customHeight="1" x14ac:dyDescent="0.25">
      <c r="A123" s="53">
        <v>2129</v>
      </c>
      <c r="B123" s="25" t="s">
        <v>428</v>
      </c>
      <c r="C123" s="220">
        <v>0</v>
      </c>
      <c r="D123" s="220">
        <v>0</v>
      </c>
      <c r="E123" s="220">
        <v>0</v>
      </c>
      <c r="F123" s="220">
        <v>0</v>
      </c>
      <c r="G123" s="220">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7" right="0.7" top="0.75" bottom="0.75" header="0" footer="0"/>
  <pageSetup scale="4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73"/>
  <sheetViews>
    <sheetView showGridLines="0" view="pageBreakPreview" zoomScaleNormal="100" zoomScaleSheetLayoutView="100" workbookViewId="0">
      <selection activeCell="A16" sqref="A16"/>
    </sheetView>
  </sheetViews>
  <sheetFormatPr baseColWidth="10" defaultColWidth="14.42578125" defaultRowHeight="15" x14ac:dyDescent="0.25"/>
  <cols>
    <col min="1" max="1" width="10" customWidth="1"/>
    <col min="2" max="2" width="64.5703125" customWidth="1"/>
    <col min="3" max="3" width="16.42578125" customWidth="1"/>
    <col min="4" max="4" width="17.5703125" bestFit="1" customWidth="1"/>
    <col min="5" max="5" width="24.5703125" customWidth="1"/>
    <col min="6" max="6" width="28.42578125" bestFit="1" customWidth="1"/>
    <col min="7" max="7" width="17" customWidth="1"/>
    <col min="8" max="8" width="12.85546875" customWidth="1"/>
    <col min="9" max="9" width="13" customWidth="1"/>
    <col min="10" max="10" width="12.85546875" bestFit="1" customWidth="1"/>
    <col min="11" max="26" width="9.140625" customWidth="1"/>
  </cols>
  <sheetData>
    <row r="1" spans="1:8" x14ac:dyDescent="0.25">
      <c r="A1" s="522" t="s">
        <v>1958</v>
      </c>
      <c r="B1" s="519"/>
      <c r="C1" s="519"/>
      <c r="D1" s="519"/>
      <c r="E1" s="519"/>
      <c r="F1" s="519"/>
      <c r="G1" s="113" t="s">
        <v>92</v>
      </c>
      <c r="H1" s="114">
        <v>2024</v>
      </c>
    </row>
    <row r="2" spans="1:8" x14ac:dyDescent="0.25">
      <c r="A2" s="522" t="s">
        <v>310</v>
      </c>
      <c r="B2" s="519"/>
      <c r="C2" s="519"/>
      <c r="D2" s="519"/>
      <c r="E2" s="519"/>
      <c r="F2" s="519"/>
      <c r="G2" s="113" t="s">
        <v>94</v>
      </c>
      <c r="H2" s="114" t="s">
        <v>636</v>
      </c>
    </row>
    <row r="3" spans="1:8" x14ac:dyDescent="0.25">
      <c r="A3" s="522" t="s">
        <v>1959</v>
      </c>
      <c r="B3" s="519"/>
      <c r="C3" s="519"/>
      <c r="D3" s="519"/>
      <c r="E3" s="519"/>
      <c r="F3" s="519"/>
      <c r="G3" s="113" t="s">
        <v>95</v>
      </c>
      <c r="H3" s="114" t="s">
        <v>638</v>
      </c>
    </row>
    <row r="4" spans="1:8" x14ac:dyDescent="0.25">
      <c r="A4" s="521" t="s">
        <v>96</v>
      </c>
      <c r="B4" s="519"/>
      <c r="C4" s="519"/>
      <c r="D4" s="519"/>
      <c r="E4" s="519"/>
      <c r="F4" s="519"/>
      <c r="G4" s="113"/>
      <c r="H4" s="114"/>
    </row>
    <row r="5" spans="1:8" x14ac:dyDescent="0.25">
      <c r="A5" s="128" t="s">
        <v>97</v>
      </c>
      <c r="B5" s="115"/>
      <c r="C5" s="115"/>
      <c r="D5" s="115"/>
      <c r="E5" s="115"/>
      <c r="F5" s="115"/>
      <c r="G5" s="115"/>
      <c r="H5" s="115"/>
    </row>
    <row r="6" spans="1:8" x14ac:dyDescent="0.25">
      <c r="A6" s="25"/>
      <c r="B6" s="25"/>
      <c r="C6" s="25"/>
      <c r="D6" s="25"/>
      <c r="E6" s="25"/>
      <c r="F6" s="25"/>
      <c r="G6" s="25"/>
      <c r="H6" s="25"/>
    </row>
    <row r="7" spans="1:8" x14ac:dyDescent="0.25">
      <c r="A7" s="115" t="s">
        <v>311</v>
      </c>
      <c r="B7" s="115"/>
      <c r="C7" s="115"/>
      <c r="D7" s="115"/>
      <c r="E7" s="115"/>
      <c r="F7" s="115"/>
      <c r="G7" s="115"/>
      <c r="H7" s="115"/>
    </row>
    <row r="8" spans="1:8" x14ac:dyDescent="0.25">
      <c r="A8" s="28" t="s">
        <v>99</v>
      </c>
      <c r="B8" s="28" t="s">
        <v>100</v>
      </c>
      <c r="C8" s="28" t="s">
        <v>101</v>
      </c>
      <c r="D8" s="28" t="s">
        <v>312</v>
      </c>
      <c r="E8" s="28"/>
      <c r="F8" s="28"/>
      <c r="G8" s="28"/>
      <c r="H8" s="28"/>
    </row>
    <row r="9" spans="1:8" x14ac:dyDescent="0.25">
      <c r="A9" s="53">
        <v>1114</v>
      </c>
      <c r="B9" s="25" t="s">
        <v>313</v>
      </c>
      <c r="C9" s="54">
        <v>13656821.09</v>
      </c>
      <c r="D9" s="25"/>
      <c r="E9" s="25"/>
      <c r="F9" s="25"/>
      <c r="G9" s="25"/>
      <c r="H9" s="25"/>
    </row>
    <row r="10" spans="1:8" x14ac:dyDescent="0.25">
      <c r="A10" s="53">
        <v>1115</v>
      </c>
      <c r="B10" s="25" t="s">
        <v>314</v>
      </c>
      <c r="C10" s="54">
        <v>0</v>
      </c>
      <c r="D10" s="25"/>
      <c r="E10" s="25"/>
      <c r="F10" s="25"/>
      <c r="G10" s="25"/>
      <c r="H10" s="25"/>
    </row>
    <row r="11" spans="1:8" x14ac:dyDescent="0.25">
      <c r="A11" s="53">
        <v>1121</v>
      </c>
      <c r="B11" s="25" t="s">
        <v>315</v>
      </c>
      <c r="C11" s="54">
        <v>0</v>
      </c>
      <c r="D11" s="25"/>
      <c r="E11" s="25"/>
      <c r="F11" s="25"/>
      <c r="G11" s="25"/>
      <c r="H11" s="25"/>
    </row>
    <row r="12" spans="1:8" x14ac:dyDescent="0.25">
      <c r="A12" s="25"/>
      <c r="B12" s="25"/>
      <c r="C12" s="25"/>
      <c r="D12" s="25"/>
      <c r="E12" s="25"/>
      <c r="F12" s="25"/>
      <c r="G12" s="25"/>
      <c r="H12" s="25"/>
    </row>
    <row r="13" spans="1:8" x14ac:dyDescent="0.25">
      <c r="A13" s="115" t="s">
        <v>316</v>
      </c>
      <c r="B13" s="115"/>
      <c r="C13" s="115"/>
      <c r="D13" s="115"/>
      <c r="E13" s="115"/>
      <c r="F13" s="115"/>
      <c r="G13" s="115"/>
      <c r="H13" s="115"/>
    </row>
    <row r="14" spans="1:8" x14ac:dyDescent="0.25">
      <c r="A14" s="28" t="s">
        <v>99</v>
      </c>
      <c r="B14" s="28" t="s">
        <v>100</v>
      </c>
      <c r="C14" s="28" t="s">
        <v>101</v>
      </c>
      <c r="D14" s="28">
        <v>2023</v>
      </c>
      <c r="E14" s="28">
        <f t="shared" ref="E14:G14" si="0">D14-1</f>
        <v>2022</v>
      </c>
      <c r="F14" s="28">
        <f t="shared" si="0"/>
        <v>2021</v>
      </c>
      <c r="G14" s="28">
        <f t="shared" si="0"/>
        <v>2020</v>
      </c>
      <c r="H14" s="28" t="s">
        <v>317</v>
      </c>
    </row>
    <row r="15" spans="1:8" x14ac:dyDescent="0.25">
      <c r="A15" s="53">
        <v>1122</v>
      </c>
      <c r="B15" s="25" t="s">
        <v>318</v>
      </c>
      <c r="C15" s="54">
        <v>0</v>
      </c>
      <c r="D15" s="54">
        <v>0</v>
      </c>
      <c r="E15" s="54">
        <v>0</v>
      </c>
      <c r="F15" s="54">
        <v>0</v>
      </c>
      <c r="G15" s="54">
        <v>0</v>
      </c>
      <c r="H15" s="25"/>
    </row>
    <row r="16" spans="1:8" x14ac:dyDescent="0.25">
      <c r="A16" s="53">
        <v>1124</v>
      </c>
      <c r="B16" s="25" t="s">
        <v>319</v>
      </c>
      <c r="C16" s="54">
        <v>0</v>
      </c>
      <c r="D16" s="54">
        <v>0</v>
      </c>
      <c r="E16" s="54">
        <v>0</v>
      </c>
      <c r="F16" s="54">
        <v>0</v>
      </c>
      <c r="G16" s="54">
        <v>0</v>
      </c>
      <c r="H16" s="25"/>
    </row>
    <row r="18" spans="1:8" x14ac:dyDescent="0.25">
      <c r="A18" s="115" t="s">
        <v>320</v>
      </c>
      <c r="B18" s="115"/>
      <c r="C18" s="115"/>
      <c r="D18" s="115"/>
      <c r="E18" s="115"/>
      <c r="F18" s="115"/>
      <c r="G18" s="115"/>
      <c r="H18" s="115"/>
    </row>
    <row r="19" spans="1:8" x14ac:dyDescent="0.25">
      <c r="A19" s="28" t="s">
        <v>99</v>
      </c>
      <c r="B19" s="28" t="s">
        <v>100</v>
      </c>
      <c r="C19" s="28" t="s">
        <v>101</v>
      </c>
      <c r="D19" s="28" t="s">
        <v>321</v>
      </c>
      <c r="E19" s="28" t="s">
        <v>322</v>
      </c>
      <c r="F19" s="28" t="s">
        <v>323</v>
      </c>
      <c r="G19" s="28" t="s">
        <v>324</v>
      </c>
      <c r="H19" s="28" t="s">
        <v>325</v>
      </c>
    </row>
    <row r="20" spans="1:8" x14ac:dyDescent="0.25">
      <c r="A20" s="53">
        <v>1123</v>
      </c>
      <c r="B20" s="25" t="s">
        <v>326</v>
      </c>
      <c r="C20" s="54">
        <v>164183.98000000001</v>
      </c>
      <c r="D20" s="54">
        <v>27659.16</v>
      </c>
      <c r="E20" s="54">
        <v>108047.3</v>
      </c>
      <c r="F20" s="54">
        <v>0</v>
      </c>
      <c r="G20" s="54">
        <v>28477.52</v>
      </c>
      <c r="H20" s="25"/>
    </row>
    <row r="21" spans="1:8" x14ac:dyDescent="0.25">
      <c r="A21" s="53">
        <v>1125</v>
      </c>
      <c r="B21" s="25" t="s">
        <v>327</v>
      </c>
      <c r="C21" s="54">
        <v>0</v>
      </c>
      <c r="D21" s="54">
        <v>0</v>
      </c>
      <c r="E21" s="54">
        <v>0</v>
      </c>
      <c r="F21" s="54">
        <v>0</v>
      </c>
      <c r="G21" s="54">
        <v>0</v>
      </c>
      <c r="H21" s="25"/>
    </row>
    <row r="22" spans="1:8" x14ac:dyDescent="0.25">
      <c r="A22" s="46">
        <v>1126</v>
      </c>
      <c r="B22" s="5" t="s">
        <v>328</v>
      </c>
      <c r="C22" s="54">
        <v>0</v>
      </c>
      <c r="D22" s="54">
        <v>0</v>
      </c>
      <c r="E22" s="54">
        <v>0</v>
      </c>
      <c r="F22" s="54">
        <v>0</v>
      </c>
      <c r="G22" s="54">
        <v>0</v>
      </c>
      <c r="H22" s="25"/>
    </row>
    <row r="23" spans="1:8" x14ac:dyDescent="0.25">
      <c r="A23" s="46">
        <v>1129</v>
      </c>
      <c r="B23" s="5" t="s">
        <v>329</v>
      </c>
      <c r="C23" s="54">
        <v>0</v>
      </c>
      <c r="D23" s="54">
        <v>0</v>
      </c>
      <c r="E23" s="54">
        <v>0</v>
      </c>
      <c r="F23" s="54">
        <v>0</v>
      </c>
      <c r="G23" s="54">
        <v>0</v>
      </c>
      <c r="H23" s="25"/>
    </row>
    <row r="24" spans="1:8" x14ac:dyDescent="0.25">
      <c r="A24" s="53">
        <v>1131</v>
      </c>
      <c r="B24" s="25" t="s">
        <v>330</v>
      </c>
      <c r="C24" s="54">
        <v>0</v>
      </c>
      <c r="D24" s="54">
        <v>0</v>
      </c>
      <c r="E24" s="54">
        <v>0</v>
      </c>
      <c r="F24" s="54">
        <v>0</v>
      </c>
      <c r="G24" s="54">
        <v>0</v>
      </c>
      <c r="H24" s="25"/>
    </row>
    <row r="25" spans="1:8" x14ac:dyDescent="0.25">
      <c r="A25" s="53">
        <v>1132</v>
      </c>
      <c r="B25" s="25" t="s">
        <v>331</v>
      </c>
      <c r="C25" s="54">
        <v>0</v>
      </c>
      <c r="D25" s="54">
        <v>0</v>
      </c>
      <c r="E25" s="54">
        <v>0</v>
      </c>
      <c r="F25" s="54">
        <v>0</v>
      </c>
      <c r="G25" s="54">
        <v>0</v>
      </c>
      <c r="H25" s="25"/>
    </row>
    <row r="26" spans="1:8" x14ac:dyDescent="0.25">
      <c r="A26" s="53">
        <v>1133</v>
      </c>
      <c r="B26" s="25" t="s">
        <v>332</v>
      </c>
      <c r="C26" s="54">
        <v>0</v>
      </c>
      <c r="D26" s="54">
        <v>0</v>
      </c>
      <c r="E26" s="54">
        <v>0</v>
      </c>
      <c r="F26" s="54">
        <v>0</v>
      </c>
      <c r="G26" s="54">
        <v>0</v>
      </c>
      <c r="H26" s="25"/>
    </row>
    <row r="27" spans="1:8" x14ac:dyDescent="0.25">
      <c r="A27" s="53">
        <v>1134</v>
      </c>
      <c r="B27" s="25" t="s">
        <v>333</v>
      </c>
      <c r="C27" s="54">
        <v>0</v>
      </c>
      <c r="D27" s="54">
        <v>0</v>
      </c>
      <c r="E27" s="54">
        <v>0</v>
      </c>
      <c r="F27" s="54">
        <v>0</v>
      </c>
      <c r="G27" s="54">
        <v>0</v>
      </c>
      <c r="H27" s="25"/>
    </row>
    <row r="28" spans="1:8" x14ac:dyDescent="0.25">
      <c r="A28" s="53">
        <v>1139</v>
      </c>
      <c r="B28" s="25" t="s">
        <v>334</v>
      </c>
      <c r="C28" s="54">
        <v>0</v>
      </c>
      <c r="D28" s="54">
        <v>0</v>
      </c>
      <c r="E28" s="54">
        <v>0</v>
      </c>
      <c r="F28" s="54">
        <v>0</v>
      </c>
      <c r="G28" s="54">
        <v>0</v>
      </c>
      <c r="H28" s="25"/>
    </row>
    <row r="29" spans="1:8" x14ac:dyDescent="0.25">
      <c r="A29" s="25"/>
      <c r="B29" s="25"/>
      <c r="C29" s="25"/>
      <c r="D29" s="25"/>
      <c r="E29" s="25"/>
      <c r="F29" s="25"/>
      <c r="G29" s="25"/>
      <c r="H29" s="25"/>
    </row>
    <row r="30" spans="1:8" x14ac:dyDescent="0.25">
      <c r="A30" s="115" t="s">
        <v>335</v>
      </c>
      <c r="B30" s="115"/>
      <c r="C30" s="115"/>
      <c r="D30" s="115"/>
      <c r="E30" s="115"/>
      <c r="F30" s="115"/>
      <c r="G30" s="115"/>
      <c r="H30" s="115"/>
    </row>
    <row r="31" spans="1:8" x14ac:dyDescent="0.25">
      <c r="A31" s="28" t="s">
        <v>99</v>
      </c>
      <c r="B31" s="28" t="s">
        <v>100</v>
      </c>
      <c r="C31" s="28" t="s">
        <v>101</v>
      </c>
      <c r="D31" s="28" t="s">
        <v>336</v>
      </c>
      <c r="E31" s="28" t="s">
        <v>337</v>
      </c>
      <c r="F31" s="28" t="s">
        <v>338</v>
      </c>
      <c r="G31" s="28"/>
      <c r="H31" s="28"/>
    </row>
    <row r="32" spans="1:8" x14ac:dyDescent="0.25">
      <c r="A32" s="53">
        <v>1140</v>
      </c>
      <c r="B32" s="25" t="s">
        <v>339</v>
      </c>
      <c r="C32" s="54">
        <v>0</v>
      </c>
      <c r="D32" s="25"/>
      <c r="E32" s="25"/>
      <c r="F32" s="25"/>
      <c r="G32" s="25"/>
      <c r="H32" s="25"/>
    </row>
    <row r="33" spans="1:6" x14ac:dyDescent="0.25">
      <c r="A33" s="53">
        <v>1141</v>
      </c>
      <c r="B33" s="25" t="s">
        <v>340</v>
      </c>
      <c r="C33" s="54">
        <v>0</v>
      </c>
      <c r="D33" s="25"/>
      <c r="E33" s="25"/>
      <c r="F33" s="25"/>
    </row>
    <row r="34" spans="1:6" x14ac:dyDescent="0.25">
      <c r="A34" s="53">
        <v>1142</v>
      </c>
      <c r="B34" s="25" t="s">
        <v>341</v>
      </c>
      <c r="C34" s="54">
        <v>0</v>
      </c>
      <c r="D34" s="25"/>
      <c r="E34" s="25"/>
      <c r="F34" s="25"/>
    </row>
    <row r="35" spans="1:6" x14ac:dyDescent="0.25">
      <c r="A35" s="53">
        <v>1143</v>
      </c>
      <c r="B35" s="25" t="s">
        <v>342</v>
      </c>
      <c r="C35" s="54">
        <v>0</v>
      </c>
      <c r="D35" s="25"/>
      <c r="E35" s="25"/>
      <c r="F35" s="25"/>
    </row>
    <row r="36" spans="1:6" x14ac:dyDescent="0.25">
      <c r="A36" s="53">
        <v>1144</v>
      </c>
      <c r="B36" s="25" t="s">
        <v>343</v>
      </c>
      <c r="C36" s="54">
        <v>0</v>
      </c>
      <c r="D36" s="25"/>
      <c r="E36" s="25"/>
      <c r="F36" s="25"/>
    </row>
    <row r="37" spans="1:6" x14ac:dyDescent="0.25">
      <c r="A37" s="53">
        <v>1145</v>
      </c>
      <c r="B37" s="25" t="s">
        <v>344</v>
      </c>
      <c r="C37" s="54">
        <v>0</v>
      </c>
      <c r="D37" s="25"/>
      <c r="E37" s="25"/>
      <c r="F37" s="25"/>
    </row>
    <row r="38" spans="1:6" x14ac:dyDescent="0.25">
      <c r="A38" s="25"/>
      <c r="B38" s="25"/>
      <c r="C38" s="25"/>
      <c r="D38" s="25"/>
      <c r="E38" s="25"/>
      <c r="F38" s="25"/>
    </row>
    <row r="39" spans="1:6" x14ac:dyDescent="0.25">
      <c r="A39" s="115" t="s">
        <v>345</v>
      </c>
      <c r="B39" s="115"/>
      <c r="C39" s="115"/>
      <c r="D39" s="115"/>
      <c r="E39" s="115"/>
      <c r="F39" s="115"/>
    </row>
    <row r="40" spans="1:6" x14ac:dyDescent="0.25">
      <c r="A40" s="28" t="s">
        <v>99</v>
      </c>
      <c r="B40" s="28" t="s">
        <v>100</v>
      </c>
      <c r="C40" s="28" t="s">
        <v>101</v>
      </c>
      <c r="D40" s="28" t="s">
        <v>337</v>
      </c>
      <c r="E40" s="28" t="s">
        <v>346</v>
      </c>
      <c r="F40" s="28" t="s">
        <v>338</v>
      </c>
    </row>
    <row r="41" spans="1:6" x14ac:dyDescent="0.25">
      <c r="A41" s="53">
        <v>1150</v>
      </c>
      <c r="B41" s="25" t="s">
        <v>347</v>
      </c>
      <c r="C41" s="54">
        <v>294636.94</v>
      </c>
      <c r="D41" s="25"/>
      <c r="E41" s="25"/>
      <c r="F41" s="25"/>
    </row>
    <row r="42" spans="1:6" x14ac:dyDescent="0.25">
      <c r="A42" s="53">
        <v>1151</v>
      </c>
      <c r="B42" s="25" t="s">
        <v>348</v>
      </c>
      <c r="C42" s="54">
        <v>294636.94</v>
      </c>
      <c r="D42" s="25"/>
      <c r="E42" s="25"/>
      <c r="F42" s="25"/>
    </row>
    <row r="43" spans="1:6" x14ac:dyDescent="0.25">
      <c r="A43" s="25"/>
      <c r="B43" s="25"/>
      <c r="C43" s="25"/>
      <c r="D43" s="25"/>
      <c r="E43" s="25"/>
      <c r="F43" s="25"/>
    </row>
    <row r="44" spans="1:6" x14ac:dyDescent="0.25">
      <c r="A44" s="115" t="s">
        <v>349</v>
      </c>
      <c r="B44" s="115"/>
      <c r="C44" s="115"/>
      <c r="D44" s="115"/>
      <c r="E44" s="115"/>
      <c r="F44" s="115"/>
    </row>
    <row r="45" spans="1:6" x14ac:dyDescent="0.25">
      <c r="A45" s="28" t="s">
        <v>99</v>
      </c>
      <c r="B45" s="28" t="s">
        <v>100</v>
      </c>
      <c r="C45" s="28" t="s">
        <v>101</v>
      </c>
      <c r="D45" s="28" t="s">
        <v>312</v>
      </c>
      <c r="E45" s="28" t="s">
        <v>325</v>
      </c>
      <c r="F45" s="28"/>
    </row>
    <row r="46" spans="1:6" x14ac:dyDescent="0.25">
      <c r="A46" s="53">
        <v>1213</v>
      </c>
      <c r="B46" s="25" t="s">
        <v>350</v>
      </c>
      <c r="C46" s="54">
        <v>0</v>
      </c>
      <c r="D46" s="25"/>
      <c r="E46" s="25"/>
      <c r="F46" s="25"/>
    </row>
    <row r="47" spans="1:6" x14ac:dyDescent="0.25">
      <c r="A47" s="25"/>
      <c r="B47" s="25"/>
      <c r="C47" s="25"/>
      <c r="D47" s="25"/>
      <c r="E47" s="25"/>
      <c r="F47" s="25"/>
    </row>
    <row r="48" spans="1:6" x14ac:dyDescent="0.25">
      <c r="A48" s="115" t="s">
        <v>351</v>
      </c>
      <c r="B48" s="115"/>
      <c r="C48" s="115"/>
      <c r="D48" s="115"/>
      <c r="E48" s="115"/>
      <c r="F48" s="115"/>
    </row>
    <row r="49" spans="1:10" x14ac:dyDescent="0.25">
      <c r="A49" s="28" t="s">
        <v>99</v>
      </c>
      <c r="B49" s="28" t="s">
        <v>100</v>
      </c>
      <c r="C49" s="28" t="s">
        <v>101</v>
      </c>
      <c r="D49" s="28"/>
      <c r="E49" s="28"/>
      <c r="F49" s="28"/>
      <c r="G49" s="28"/>
      <c r="H49" s="28"/>
      <c r="I49" s="25"/>
      <c r="J49" s="25"/>
    </row>
    <row r="50" spans="1:10" x14ac:dyDescent="0.25">
      <c r="A50" s="53">
        <v>1211</v>
      </c>
      <c r="B50" s="25" t="s">
        <v>352</v>
      </c>
      <c r="C50" s="54">
        <v>0</v>
      </c>
      <c r="D50" s="25"/>
      <c r="E50" s="25"/>
      <c r="F50" s="25"/>
      <c r="G50" s="25"/>
      <c r="H50" s="25"/>
      <c r="I50" s="25"/>
      <c r="J50" s="25"/>
    </row>
    <row r="51" spans="1:10" x14ac:dyDescent="0.25">
      <c r="A51" s="53">
        <v>1212</v>
      </c>
      <c r="B51" s="25" t="s">
        <v>353</v>
      </c>
      <c r="C51" s="54">
        <v>0</v>
      </c>
      <c r="D51" s="25"/>
      <c r="E51" s="25"/>
      <c r="F51" s="25"/>
      <c r="G51" s="25"/>
      <c r="H51" s="25"/>
      <c r="I51" s="25"/>
      <c r="J51" s="25"/>
    </row>
    <row r="52" spans="1:10" x14ac:dyDescent="0.25">
      <c r="A52" s="53">
        <v>1214</v>
      </c>
      <c r="B52" s="25" t="s">
        <v>354</v>
      </c>
      <c r="C52" s="54">
        <v>0</v>
      </c>
      <c r="D52" s="25"/>
      <c r="E52" s="25"/>
      <c r="F52" s="25"/>
      <c r="G52" s="25"/>
      <c r="H52" s="25"/>
      <c r="I52" s="25"/>
      <c r="J52" s="25"/>
    </row>
    <row r="53" spans="1:10" x14ac:dyDescent="0.25">
      <c r="A53" s="25"/>
      <c r="B53" s="25"/>
      <c r="C53" s="25"/>
      <c r="D53" s="25"/>
      <c r="E53" s="25"/>
      <c r="F53" s="25"/>
      <c r="G53" s="25"/>
      <c r="H53" s="25"/>
      <c r="I53" s="25"/>
      <c r="J53" s="25"/>
    </row>
    <row r="54" spans="1:10" x14ac:dyDescent="0.25">
      <c r="A54" s="115" t="s">
        <v>355</v>
      </c>
      <c r="B54" s="115"/>
      <c r="C54" s="115"/>
      <c r="D54" s="115"/>
      <c r="E54" s="115"/>
      <c r="F54" s="115"/>
      <c r="G54" s="115"/>
      <c r="H54" s="115"/>
      <c r="I54" s="115"/>
      <c r="J54" s="115"/>
    </row>
    <row r="55" spans="1:10" x14ac:dyDescent="0.25">
      <c r="A55" s="28" t="s">
        <v>99</v>
      </c>
      <c r="B55" s="28" t="s">
        <v>100</v>
      </c>
      <c r="C55" s="28" t="s">
        <v>101</v>
      </c>
      <c r="D55" s="28" t="s">
        <v>356</v>
      </c>
      <c r="E55" s="28" t="s">
        <v>357</v>
      </c>
      <c r="F55" s="28" t="s">
        <v>358</v>
      </c>
      <c r="G55" s="28" t="s">
        <v>359</v>
      </c>
      <c r="H55" s="28" t="s">
        <v>360</v>
      </c>
      <c r="I55" s="28" t="s">
        <v>361</v>
      </c>
      <c r="J55" s="28" t="s">
        <v>362</v>
      </c>
    </row>
    <row r="56" spans="1:10" x14ac:dyDescent="0.25">
      <c r="A56" s="53">
        <v>1230</v>
      </c>
      <c r="B56" s="25" t="s">
        <v>363</v>
      </c>
      <c r="C56" s="54">
        <v>0</v>
      </c>
      <c r="D56" s="54">
        <v>0</v>
      </c>
      <c r="E56" s="54">
        <v>0</v>
      </c>
      <c r="F56" s="25"/>
      <c r="G56" s="25"/>
      <c r="H56" s="25"/>
      <c r="I56" s="25"/>
      <c r="J56" s="25"/>
    </row>
    <row r="57" spans="1:10" x14ac:dyDescent="0.25">
      <c r="A57" s="53">
        <v>1231</v>
      </c>
      <c r="B57" s="25" t="s">
        <v>364</v>
      </c>
      <c r="C57" s="54">
        <v>0</v>
      </c>
      <c r="D57" s="54">
        <v>0</v>
      </c>
      <c r="E57" s="54">
        <v>0</v>
      </c>
      <c r="F57" s="25"/>
      <c r="G57" s="25"/>
      <c r="H57" s="25"/>
      <c r="I57" s="25"/>
      <c r="J57" s="25"/>
    </row>
    <row r="58" spans="1:10" x14ac:dyDescent="0.25">
      <c r="A58" s="53">
        <v>1232</v>
      </c>
      <c r="B58" s="25" t="s">
        <v>365</v>
      </c>
      <c r="C58" s="54">
        <v>0</v>
      </c>
      <c r="D58" s="54">
        <v>0</v>
      </c>
      <c r="E58" s="54">
        <v>0</v>
      </c>
      <c r="F58" s="25"/>
      <c r="G58" s="25"/>
      <c r="H58" s="25"/>
      <c r="I58" s="25"/>
      <c r="J58" s="25"/>
    </row>
    <row r="59" spans="1:10" x14ac:dyDescent="0.25">
      <c r="A59" s="53">
        <v>1233</v>
      </c>
      <c r="B59" s="25" t="s">
        <v>366</v>
      </c>
      <c r="C59" s="54">
        <v>0</v>
      </c>
      <c r="D59" s="54">
        <v>0</v>
      </c>
      <c r="E59" s="54">
        <v>0</v>
      </c>
      <c r="F59" s="25"/>
      <c r="G59" s="25"/>
      <c r="H59" s="25"/>
      <c r="I59" s="25"/>
      <c r="J59" s="25"/>
    </row>
    <row r="60" spans="1:10" x14ac:dyDescent="0.25">
      <c r="A60" s="53">
        <v>1234</v>
      </c>
      <c r="B60" s="25" t="s">
        <v>367</v>
      </c>
      <c r="C60" s="54">
        <v>0</v>
      </c>
      <c r="D60" s="54">
        <v>0</v>
      </c>
      <c r="E60" s="54">
        <v>0</v>
      </c>
      <c r="F60" s="25"/>
      <c r="G60" s="25"/>
      <c r="H60" s="25"/>
      <c r="I60" s="25"/>
      <c r="J60" s="25"/>
    </row>
    <row r="61" spans="1:10" x14ac:dyDescent="0.25">
      <c r="A61" s="53">
        <v>1235</v>
      </c>
      <c r="B61" s="25" t="s">
        <v>368</v>
      </c>
      <c r="C61" s="54">
        <v>0</v>
      </c>
      <c r="D61" s="54">
        <v>0</v>
      </c>
      <c r="E61" s="54">
        <v>0</v>
      </c>
      <c r="F61" s="25"/>
      <c r="G61" s="25"/>
      <c r="H61" s="25"/>
      <c r="I61" s="25"/>
      <c r="J61" s="25"/>
    </row>
    <row r="62" spans="1:10" x14ac:dyDescent="0.25">
      <c r="A62" s="53">
        <v>1236</v>
      </c>
      <c r="B62" s="25" t="s">
        <v>369</v>
      </c>
      <c r="C62" s="54">
        <v>0</v>
      </c>
      <c r="D62" s="54">
        <v>0</v>
      </c>
      <c r="E62" s="54">
        <v>0</v>
      </c>
      <c r="F62" s="25"/>
      <c r="G62" s="25"/>
      <c r="H62" s="25"/>
      <c r="I62" s="25"/>
      <c r="J62" s="25"/>
    </row>
    <row r="63" spans="1:10" x14ac:dyDescent="0.25">
      <c r="A63" s="53">
        <v>1239</v>
      </c>
      <c r="B63" s="25" t="s">
        <v>370</v>
      </c>
      <c r="C63" s="54">
        <v>0</v>
      </c>
      <c r="D63" s="54">
        <v>0</v>
      </c>
      <c r="E63" s="54">
        <v>0</v>
      </c>
      <c r="F63" s="25"/>
      <c r="G63" s="25"/>
      <c r="H63" s="25"/>
      <c r="I63" s="25"/>
      <c r="J63" s="25"/>
    </row>
    <row r="64" spans="1:10" x14ac:dyDescent="0.25">
      <c r="A64" s="53">
        <v>1240</v>
      </c>
      <c r="B64" s="25" t="s">
        <v>371</v>
      </c>
      <c r="C64" s="54">
        <v>36677957.950000003</v>
      </c>
      <c r="D64" s="54">
        <v>3314210.21</v>
      </c>
      <c r="E64" s="54">
        <v>23695607.34</v>
      </c>
      <c r="F64" s="25"/>
      <c r="G64" s="25"/>
      <c r="H64" s="25"/>
      <c r="I64" s="25"/>
      <c r="J64" s="25"/>
    </row>
    <row r="65" spans="1:10" x14ac:dyDescent="0.25">
      <c r="A65" s="53">
        <v>1241</v>
      </c>
      <c r="B65" s="25" t="s">
        <v>372</v>
      </c>
      <c r="C65" s="54">
        <v>4010186.69</v>
      </c>
      <c r="D65" s="54">
        <v>246118.81</v>
      </c>
      <c r="E65" s="54">
        <v>3380569.5</v>
      </c>
      <c r="F65" s="25"/>
      <c r="G65" s="25"/>
      <c r="H65" s="25"/>
      <c r="I65" s="25"/>
      <c r="J65" s="25"/>
    </row>
    <row r="66" spans="1:10" x14ac:dyDescent="0.25">
      <c r="A66" s="53">
        <v>1242</v>
      </c>
      <c r="B66" s="25" t="s">
        <v>373</v>
      </c>
      <c r="C66" s="54">
        <v>7827314.71</v>
      </c>
      <c r="D66" s="54">
        <v>935059.86</v>
      </c>
      <c r="E66" s="54">
        <v>5159940.17</v>
      </c>
      <c r="F66" s="25"/>
      <c r="G66" s="25"/>
      <c r="H66" s="25"/>
      <c r="I66" s="25"/>
      <c r="J66" s="25"/>
    </row>
    <row r="67" spans="1:10" x14ac:dyDescent="0.25">
      <c r="A67" s="53">
        <v>1243</v>
      </c>
      <c r="B67" s="25" t="s">
        <v>374</v>
      </c>
      <c r="C67" s="54">
        <v>354252.41</v>
      </c>
      <c r="D67" s="54">
        <v>24568</v>
      </c>
      <c r="E67" s="54">
        <v>270846.01</v>
      </c>
      <c r="F67" s="25"/>
      <c r="G67" s="25"/>
      <c r="H67" s="25"/>
      <c r="I67" s="25"/>
      <c r="J67" s="25"/>
    </row>
    <row r="68" spans="1:10" x14ac:dyDescent="0.25">
      <c r="A68" s="53">
        <v>1244</v>
      </c>
      <c r="B68" s="25" t="s">
        <v>375</v>
      </c>
      <c r="C68" s="54">
        <v>6477862.4199999999</v>
      </c>
      <c r="D68" s="54">
        <v>787994.1</v>
      </c>
      <c r="E68" s="54">
        <v>2787936.13</v>
      </c>
      <c r="F68" s="25"/>
      <c r="G68" s="25"/>
      <c r="H68" s="25"/>
      <c r="I68" s="25"/>
      <c r="J68" s="25"/>
    </row>
    <row r="69" spans="1:10" x14ac:dyDescent="0.25">
      <c r="A69" s="53">
        <v>1245</v>
      </c>
      <c r="B69" s="25" t="s">
        <v>376</v>
      </c>
      <c r="C69" s="54">
        <v>0</v>
      </c>
      <c r="D69" s="54">
        <v>0</v>
      </c>
      <c r="E69" s="54">
        <v>0</v>
      </c>
      <c r="F69" s="25"/>
      <c r="G69" s="25"/>
      <c r="H69" s="25"/>
      <c r="I69" s="25"/>
      <c r="J69" s="25"/>
    </row>
    <row r="70" spans="1:10" x14ac:dyDescent="0.25">
      <c r="A70" s="53">
        <v>1246</v>
      </c>
      <c r="B70" s="25" t="s">
        <v>377</v>
      </c>
      <c r="C70" s="54">
        <v>18008341.719999999</v>
      </c>
      <c r="D70" s="54">
        <v>1320469.44</v>
      </c>
      <c r="E70" s="54">
        <v>12096315.529999999</v>
      </c>
      <c r="F70" s="25"/>
      <c r="G70" s="25"/>
      <c r="H70" s="25"/>
      <c r="I70" s="25"/>
      <c r="J70" s="25"/>
    </row>
    <row r="71" spans="1:10" x14ac:dyDescent="0.25">
      <c r="A71" s="53">
        <v>1247</v>
      </c>
      <c r="B71" s="25" t="s">
        <v>378</v>
      </c>
      <c r="C71" s="54">
        <v>0</v>
      </c>
      <c r="D71" s="54">
        <v>0</v>
      </c>
      <c r="E71" s="54">
        <v>0</v>
      </c>
      <c r="F71" s="25"/>
      <c r="G71" s="25"/>
      <c r="H71" s="25"/>
      <c r="I71" s="25"/>
      <c r="J71" s="25"/>
    </row>
    <row r="72" spans="1:10" x14ac:dyDescent="0.25">
      <c r="A72" s="53">
        <v>1248</v>
      </c>
      <c r="B72" s="25" t="s">
        <v>379</v>
      </c>
      <c r="C72" s="54">
        <v>0</v>
      </c>
      <c r="D72" s="54">
        <v>0</v>
      </c>
      <c r="E72" s="54">
        <v>0</v>
      </c>
      <c r="F72" s="25"/>
      <c r="G72" s="25"/>
      <c r="H72" s="25"/>
      <c r="I72" s="25"/>
      <c r="J72" s="25"/>
    </row>
    <row r="73" spans="1:10" x14ac:dyDescent="0.25">
      <c r="A73" s="25"/>
      <c r="B73" s="25"/>
      <c r="C73" s="25"/>
      <c r="D73" s="25"/>
      <c r="E73" s="25"/>
      <c r="F73" s="25"/>
      <c r="G73" s="25"/>
      <c r="H73" s="25"/>
      <c r="I73" s="25"/>
      <c r="J73" s="25"/>
    </row>
    <row r="74" spans="1:10" x14ac:dyDescent="0.25">
      <c r="A74" s="115" t="s">
        <v>380</v>
      </c>
      <c r="B74" s="115"/>
      <c r="C74" s="115"/>
      <c r="D74" s="115"/>
      <c r="E74" s="115"/>
      <c r="F74" s="115"/>
      <c r="G74" s="115"/>
      <c r="H74" s="25"/>
      <c r="I74" s="25"/>
      <c r="J74" s="25"/>
    </row>
    <row r="75" spans="1:10" x14ac:dyDescent="0.25">
      <c r="A75" s="28" t="s">
        <v>99</v>
      </c>
      <c r="B75" s="28" t="s">
        <v>100</v>
      </c>
      <c r="C75" s="28" t="s">
        <v>101</v>
      </c>
      <c r="D75" s="28" t="s">
        <v>381</v>
      </c>
      <c r="E75" s="28" t="s">
        <v>382</v>
      </c>
      <c r="F75" s="28" t="s">
        <v>383</v>
      </c>
      <c r="G75" s="28" t="s">
        <v>384</v>
      </c>
      <c r="H75" s="25"/>
      <c r="I75" s="25"/>
      <c r="J75" s="25"/>
    </row>
    <row r="76" spans="1:10" x14ac:dyDescent="0.25">
      <c r="A76" s="53">
        <v>1250</v>
      </c>
      <c r="B76" s="25" t="s">
        <v>385</v>
      </c>
      <c r="C76" s="54">
        <v>680062.56</v>
      </c>
      <c r="D76" s="54">
        <v>27123.48</v>
      </c>
      <c r="E76" s="54">
        <v>564633.36</v>
      </c>
      <c r="F76" s="25"/>
      <c r="G76" s="25"/>
      <c r="H76" s="25"/>
      <c r="I76" s="25"/>
      <c r="J76" s="25"/>
    </row>
    <row r="77" spans="1:10" x14ac:dyDescent="0.25">
      <c r="A77" s="53">
        <v>1251</v>
      </c>
      <c r="B77" s="25" t="s">
        <v>386</v>
      </c>
      <c r="C77" s="54">
        <v>680062.56</v>
      </c>
      <c r="D77" s="54">
        <v>27123.48</v>
      </c>
      <c r="E77" s="54">
        <v>564633.36</v>
      </c>
      <c r="F77" s="25"/>
      <c r="G77" s="25"/>
      <c r="H77" s="25"/>
      <c r="I77" s="25"/>
      <c r="J77" s="25"/>
    </row>
    <row r="78" spans="1:10" x14ac:dyDescent="0.25">
      <c r="A78" s="53">
        <v>1252</v>
      </c>
      <c r="B78" s="25" t="s">
        <v>387</v>
      </c>
      <c r="C78" s="54">
        <v>0</v>
      </c>
      <c r="D78" s="54">
        <v>0</v>
      </c>
      <c r="E78" s="54">
        <v>0</v>
      </c>
      <c r="F78" s="25"/>
      <c r="G78" s="25"/>
      <c r="H78" s="25"/>
      <c r="I78" s="25"/>
      <c r="J78" s="25"/>
    </row>
    <row r="79" spans="1:10" x14ac:dyDescent="0.25">
      <c r="A79" s="53">
        <v>1253</v>
      </c>
      <c r="B79" s="25" t="s">
        <v>388</v>
      </c>
      <c r="C79" s="54">
        <v>0</v>
      </c>
      <c r="D79" s="54">
        <v>0</v>
      </c>
      <c r="E79" s="54">
        <v>0</v>
      </c>
      <c r="F79" s="25"/>
      <c r="G79" s="25"/>
      <c r="H79" s="25"/>
      <c r="I79" s="25"/>
      <c r="J79" s="25"/>
    </row>
    <row r="80" spans="1:10" x14ac:dyDescent="0.25">
      <c r="A80" s="53">
        <v>1254</v>
      </c>
      <c r="B80" s="25" t="s">
        <v>389</v>
      </c>
      <c r="C80" s="54">
        <v>0</v>
      </c>
      <c r="D80" s="54">
        <v>0</v>
      </c>
      <c r="E80" s="54">
        <v>0</v>
      </c>
      <c r="F80" s="25"/>
      <c r="G80" s="25"/>
      <c r="H80" s="25"/>
      <c r="I80" s="25"/>
      <c r="J80" s="25"/>
    </row>
    <row r="81" spans="1:7" x14ac:dyDescent="0.25">
      <c r="A81" s="53">
        <v>1259</v>
      </c>
      <c r="B81" s="25" t="s">
        <v>390</v>
      </c>
      <c r="C81" s="54">
        <v>0</v>
      </c>
      <c r="D81" s="54">
        <v>0</v>
      </c>
      <c r="E81" s="54">
        <v>0</v>
      </c>
      <c r="F81" s="25"/>
      <c r="G81" s="25"/>
    </row>
    <row r="82" spans="1:7" x14ac:dyDescent="0.25">
      <c r="A82" s="53">
        <v>1270</v>
      </c>
      <c r="B82" s="25" t="s">
        <v>391</v>
      </c>
      <c r="C82" s="54">
        <v>0</v>
      </c>
      <c r="D82" s="54">
        <v>0</v>
      </c>
      <c r="E82" s="54">
        <v>0</v>
      </c>
      <c r="F82" s="25"/>
      <c r="G82" s="25"/>
    </row>
    <row r="83" spans="1:7" x14ac:dyDescent="0.25">
      <c r="A83" s="53">
        <v>1271</v>
      </c>
      <c r="B83" s="25" t="s">
        <v>392</v>
      </c>
      <c r="C83" s="54">
        <v>0</v>
      </c>
      <c r="D83" s="54">
        <v>0</v>
      </c>
      <c r="E83" s="54">
        <v>0</v>
      </c>
      <c r="F83" s="25"/>
      <c r="G83" s="25"/>
    </row>
    <row r="84" spans="1:7" x14ac:dyDescent="0.25">
      <c r="A84" s="53">
        <v>1272</v>
      </c>
      <c r="B84" s="25" t="s">
        <v>393</v>
      </c>
      <c r="C84" s="54">
        <v>0</v>
      </c>
      <c r="D84" s="54">
        <v>0</v>
      </c>
      <c r="E84" s="54">
        <v>0</v>
      </c>
      <c r="F84" s="25"/>
      <c r="G84" s="25"/>
    </row>
    <row r="85" spans="1:7" x14ac:dyDescent="0.25">
      <c r="A85" s="53">
        <v>1273</v>
      </c>
      <c r="B85" s="25" t="s">
        <v>394</v>
      </c>
      <c r="C85" s="54">
        <v>0</v>
      </c>
      <c r="D85" s="54">
        <v>0</v>
      </c>
      <c r="E85" s="54">
        <v>0</v>
      </c>
      <c r="F85" s="25"/>
      <c r="G85" s="25"/>
    </row>
    <row r="86" spans="1:7" x14ac:dyDescent="0.25">
      <c r="A86" s="53">
        <v>1274</v>
      </c>
      <c r="B86" s="25" t="s">
        <v>395</v>
      </c>
      <c r="C86" s="54">
        <v>0</v>
      </c>
      <c r="D86" s="54">
        <v>0</v>
      </c>
      <c r="E86" s="54">
        <v>0</v>
      </c>
      <c r="F86" s="25"/>
      <c r="G86" s="25"/>
    </row>
    <row r="87" spans="1:7" x14ac:dyDescent="0.25">
      <c r="A87" s="53">
        <v>1275</v>
      </c>
      <c r="B87" s="25" t="s">
        <v>396</v>
      </c>
      <c r="C87" s="54">
        <v>0</v>
      </c>
      <c r="D87" s="54">
        <v>0</v>
      </c>
      <c r="E87" s="54">
        <v>0</v>
      </c>
      <c r="F87" s="25"/>
      <c r="G87" s="25"/>
    </row>
    <row r="88" spans="1:7" x14ac:dyDescent="0.25">
      <c r="A88" s="53">
        <v>1279</v>
      </c>
      <c r="B88" s="25" t="s">
        <v>397</v>
      </c>
      <c r="C88" s="54">
        <v>0</v>
      </c>
      <c r="D88" s="54">
        <v>0</v>
      </c>
      <c r="E88" s="54">
        <v>0</v>
      </c>
      <c r="F88" s="25"/>
      <c r="G88" s="25"/>
    </row>
    <row r="89" spans="1:7" x14ac:dyDescent="0.25">
      <c r="A89" s="25"/>
      <c r="B89" s="25"/>
      <c r="C89" s="25"/>
      <c r="D89" s="25"/>
      <c r="E89" s="25"/>
      <c r="F89" s="25"/>
      <c r="G89" s="25"/>
    </row>
    <row r="90" spans="1:7" x14ac:dyDescent="0.25">
      <c r="A90" s="115" t="s">
        <v>398</v>
      </c>
      <c r="B90" s="115"/>
      <c r="C90" s="115"/>
      <c r="D90" s="115"/>
      <c r="E90" s="115"/>
      <c r="F90" s="115"/>
      <c r="G90" s="115"/>
    </row>
    <row r="91" spans="1:7" x14ac:dyDescent="0.25">
      <c r="A91" s="28" t="s">
        <v>99</v>
      </c>
      <c r="B91" s="28" t="s">
        <v>100</v>
      </c>
      <c r="C91" s="28" t="s">
        <v>101</v>
      </c>
      <c r="D91" s="28" t="s">
        <v>360</v>
      </c>
      <c r="E91" s="28"/>
      <c r="F91" s="28"/>
      <c r="G91" s="28"/>
    </row>
    <row r="92" spans="1:7" x14ac:dyDescent="0.25">
      <c r="A92" s="53">
        <v>1160</v>
      </c>
      <c r="B92" s="25" t="s">
        <v>399</v>
      </c>
      <c r="C92" s="54">
        <v>0</v>
      </c>
      <c r="D92" s="25"/>
      <c r="E92" s="25"/>
      <c r="F92" s="25"/>
      <c r="G92" s="25"/>
    </row>
    <row r="93" spans="1:7" x14ac:dyDescent="0.25">
      <c r="A93" s="53">
        <v>1161</v>
      </c>
      <c r="B93" s="25" t="s">
        <v>400</v>
      </c>
      <c r="C93" s="54">
        <v>0</v>
      </c>
      <c r="D93" s="25"/>
      <c r="E93" s="25"/>
      <c r="F93" s="25"/>
      <c r="G93" s="25"/>
    </row>
    <row r="94" spans="1:7" x14ac:dyDescent="0.25">
      <c r="A94" s="53">
        <v>1162</v>
      </c>
      <c r="B94" s="25" t="s">
        <v>401</v>
      </c>
      <c r="C94" s="54">
        <v>0</v>
      </c>
      <c r="D94" s="25"/>
      <c r="E94" s="25"/>
      <c r="F94" s="25"/>
      <c r="G94" s="25"/>
    </row>
    <row r="95" spans="1:7" x14ac:dyDescent="0.25">
      <c r="A95" s="25"/>
      <c r="B95" s="25"/>
      <c r="C95" s="25"/>
      <c r="D95" s="25"/>
      <c r="E95" s="25"/>
      <c r="F95" s="25"/>
      <c r="G95" s="25"/>
    </row>
    <row r="96" spans="1:7" x14ac:dyDescent="0.25">
      <c r="A96" s="115" t="s">
        <v>402</v>
      </c>
      <c r="B96" s="115"/>
      <c r="C96" s="115"/>
      <c r="D96" s="115"/>
      <c r="E96" s="115"/>
      <c r="F96" s="115"/>
      <c r="G96" s="115"/>
    </row>
    <row r="97" spans="1:8" x14ac:dyDescent="0.25">
      <c r="A97" s="28" t="s">
        <v>99</v>
      </c>
      <c r="B97" s="28" t="s">
        <v>100</v>
      </c>
      <c r="C97" s="28" t="s">
        <v>101</v>
      </c>
      <c r="D97" s="28" t="s">
        <v>325</v>
      </c>
      <c r="E97" s="28"/>
      <c r="F97" s="28"/>
      <c r="G97" s="28"/>
      <c r="H97" s="28"/>
    </row>
    <row r="98" spans="1:8" x14ac:dyDescent="0.25">
      <c r="A98" s="53">
        <v>1190</v>
      </c>
      <c r="B98" s="25" t="s">
        <v>403</v>
      </c>
      <c r="C98" s="54">
        <v>0</v>
      </c>
      <c r="D98" s="25"/>
      <c r="E98" s="25"/>
      <c r="F98" s="25"/>
      <c r="G98" s="25"/>
      <c r="H98" s="25"/>
    </row>
    <row r="99" spans="1:8" x14ac:dyDescent="0.25">
      <c r="A99" s="53">
        <v>1191</v>
      </c>
      <c r="B99" s="25" t="s">
        <v>404</v>
      </c>
      <c r="C99" s="54">
        <v>0</v>
      </c>
      <c r="D99" s="25"/>
      <c r="E99" s="25"/>
      <c r="F99" s="25"/>
      <c r="G99" s="25"/>
      <c r="H99" s="25"/>
    </row>
    <row r="100" spans="1:8" x14ac:dyDescent="0.25">
      <c r="A100" s="53">
        <v>1192</v>
      </c>
      <c r="B100" s="25" t="s">
        <v>405</v>
      </c>
      <c r="C100" s="54">
        <v>0</v>
      </c>
      <c r="D100" s="25"/>
      <c r="E100" s="25"/>
      <c r="F100" s="25"/>
      <c r="G100" s="25"/>
      <c r="H100" s="25"/>
    </row>
    <row r="101" spans="1:8" x14ac:dyDescent="0.25">
      <c r="A101" s="53">
        <v>1193</v>
      </c>
      <c r="B101" s="25" t="s">
        <v>406</v>
      </c>
      <c r="C101" s="54">
        <v>0</v>
      </c>
      <c r="D101" s="25"/>
      <c r="E101" s="25"/>
      <c r="F101" s="25"/>
      <c r="G101" s="25"/>
      <c r="H101" s="25"/>
    </row>
    <row r="102" spans="1:8" x14ac:dyDescent="0.25">
      <c r="A102" s="53">
        <v>1194</v>
      </c>
      <c r="B102" s="25" t="s">
        <v>407</v>
      </c>
      <c r="C102" s="54">
        <v>0</v>
      </c>
      <c r="D102" s="25"/>
      <c r="E102" s="25"/>
      <c r="F102" s="25"/>
      <c r="G102" s="25"/>
      <c r="H102" s="25"/>
    </row>
    <row r="103" spans="1:8" x14ac:dyDescent="0.25">
      <c r="A103" s="53">
        <v>1290</v>
      </c>
      <c r="B103" s="25" t="s">
        <v>408</v>
      </c>
      <c r="C103" s="54">
        <v>0</v>
      </c>
      <c r="D103" s="25"/>
      <c r="E103" s="25"/>
      <c r="F103" s="25"/>
      <c r="G103" s="25"/>
      <c r="H103" s="25"/>
    </row>
    <row r="104" spans="1:8" x14ac:dyDescent="0.25">
      <c r="A104" s="53">
        <v>1291</v>
      </c>
      <c r="B104" s="25" t="s">
        <v>409</v>
      </c>
      <c r="C104" s="54">
        <v>0</v>
      </c>
      <c r="D104" s="25"/>
      <c r="E104" s="25"/>
      <c r="F104" s="25"/>
      <c r="G104" s="25"/>
      <c r="H104" s="25"/>
    </row>
    <row r="105" spans="1:8" x14ac:dyDescent="0.25">
      <c r="A105" s="53">
        <v>1292</v>
      </c>
      <c r="B105" s="25" t="s">
        <v>410</v>
      </c>
      <c r="C105" s="54">
        <v>0</v>
      </c>
      <c r="D105" s="25"/>
      <c r="E105" s="25"/>
      <c r="F105" s="25"/>
      <c r="G105" s="25"/>
      <c r="H105" s="25"/>
    </row>
    <row r="106" spans="1:8" x14ac:dyDescent="0.25">
      <c r="A106" s="53">
        <v>1293</v>
      </c>
      <c r="B106" s="25" t="s">
        <v>411</v>
      </c>
      <c r="C106" s="54">
        <v>0</v>
      </c>
      <c r="D106" s="25"/>
      <c r="E106" s="25"/>
      <c r="F106" s="25"/>
      <c r="G106" s="25"/>
      <c r="H106" s="25"/>
    </row>
    <row r="107" spans="1:8" x14ac:dyDescent="0.25">
      <c r="A107" s="25"/>
      <c r="B107" s="25"/>
      <c r="C107" s="25"/>
      <c r="D107" s="25"/>
      <c r="E107" s="25"/>
      <c r="F107" s="25"/>
      <c r="G107" s="25"/>
      <c r="H107" s="25"/>
    </row>
    <row r="108" spans="1:8" x14ac:dyDescent="0.25">
      <c r="A108" s="115" t="s">
        <v>412</v>
      </c>
      <c r="B108" s="115"/>
      <c r="C108" s="115"/>
      <c r="D108" s="115"/>
      <c r="E108" s="115"/>
      <c r="F108" s="115"/>
      <c r="G108" s="115"/>
      <c r="H108" s="115"/>
    </row>
    <row r="109" spans="1:8" x14ac:dyDescent="0.25">
      <c r="A109" s="28" t="s">
        <v>99</v>
      </c>
      <c r="B109" s="28" t="s">
        <v>100</v>
      </c>
      <c r="C109" s="28" t="s">
        <v>101</v>
      </c>
      <c r="D109" s="28" t="s">
        <v>321</v>
      </c>
      <c r="E109" s="28" t="s">
        <v>322</v>
      </c>
      <c r="F109" s="28" t="s">
        <v>323</v>
      </c>
      <c r="G109" s="28" t="s">
        <v>413</v>
      </c>
      <c r="H109" s="28" t="s">
        <v>414</v>
      </c>
    </row>
    <row r="110" spans="1:8" x14ac:dyDescent="0.25">
      <c r="A110" s="53">
        <v>2110</v>
      </c>
      <c r="B110" s="25" t="s">
        <v>415</v>
      </c>
      <c r="C110" s="54">
        <v>6699273.3499999996</v>
      </c>
      <c r="D110" s="54">
        <v>0</v>
      </c>
      <c r="E110" s="54">
        <v>0</v>
      </c>
      <c r="F110" s="54">
        <v>0</v>
      </c>
      <c r="G110" s="54">
        <v>0</v>
      </c>
      <c r="H110" s="25"/>
    </row>
    <row r="111" spans="1:8" x14ac:dyDescent="0.25">
      <c r="A111" s="53">
        <v>2111</v>
      </c>
      <c r="B111" s="25" t="s">
        <v>416</v>
      </c>
      <c r="C111" s="54">
        <v>645685.84</v>
      </c>
      <c r="D111" s="54">
        <v>645685.84</v>
      </c>
      <c r="E111" s="54">
        <v>0</v>
      </c>
      <c r="F111" s="54">
        <v>0</v>
      </c>
      <c r="G111" s="54">
        <v>0</v>
      </c>
      <c r="H111" s="25"/>
    </row>
    <row r="112" spans="1:8" x14ac:dyDescent="0.25">
      <c r="A112" s="53">
        <v>2112</v>
      </c>
      <c r="B112" s="25" t="s">
        <v>417</v>
      </c>
      <c r="C112" s="54">
        <v>876958.96</v>
      </c>
      <c r="D112" s="54">
        <v>567768.74</v>
      </c>
      <c r="E112" s="54">
        <v>146991.16</v>
      </c>
      <c r="F112" s="54">
        <v>0</v>
      </c>
      <c r="G112" s="54">
        <v>162199.06</v>
      </c>
      <c r="H112" s="25"/>
    </row>
    <row r="113" spans="1:8" x14ac:dyDescent="0.25">
      <c r="A113" s="53">
        <v>2113</v>
      </c>
      <c r="B113" s="25" t="s">
        <v>418</v>
      </c>
      <c r="C113" s="54">
        <v>0</v>
      </c>
      <c r="D113" s="54">
        <v>0</v>
      </c>
      <c r="E113" s="54">
        <v>0</v>
      </c>
      <c r="F113" s="54">
        <v>0</v>
      </c>
      <c r="G113" s="54">
        <v>0</v>
      </c>
      <c r="H113" s="25"/>
    </row>
    <row r="114" spans="1:8" x14ac:dyDescent="0.25">
      <c r="A114" s="53">
        <v>2114</v>
      </c>
      <c r="B114" s="25" t="s">
        <v>419</v>
      </c>
      <c r="C114" s="54">
        <v>0</v>
      </c>
      <c r="D114" s="54">
        <v>0</v>
      </c>
      <c r="E114" s="54">
        <v>0</v>
      </c>
      <c r="F114" s="54">
        <v>0</v>
      </c>
      <c r="G114" s="54">
        <v>0</v>
      </c>
      <c r="H114" s="25"/>
    </row>
    <row r="115" spans="1:8" x14ac:dyDescent="0.25">
      <c r="A115" s="53">
        <v>2115</v>
      </c>
      <c r="B115" s="25" t="s">
        <v>420</v>
      </c>
      <c r="C115" s="54">
        <v>0</v>
      </c>
      <c r="D115" s="54">
        <v>0</v>
      </c>
      <c r="E115" s="54">
        <v>0</v>
      </c>
      <c r="F115" s="54">
        <v>0</v>
      </c>
      <c r="G115" s="54">
        <v>0</v>
      </c>
      <c r="H115" s="25"/>
    </row>
    <row r="116" spans="1:8" x14ac:dyDescent="0.25">
      <c r="A116" s="53">
        <v>2116</v>
      </c>
      <c r="B116" s="25" t="s">
        <v>421</v>
      </c>
      <c r="C116" s="54">
        <v>0</v>
      </c>
      <c r="D116" s="54">
        <v>0</v>
      </c>
      <c r="E116" s="54">
        <v>0</v>
      </c>
      <c r="F116" s="54">
        <v>0</v>
      </c>
      <c r="G116" s="54">
        <v>0</v>
      </c>
      <c r="H116" s="25"/>
    </row>
    <row r="117" spans="1:8" x14ac:dyDescent="0.25">
      <c r="A117" s="53">
        <v>2117</v>
      </c>
      <c r="B117" s="25" t="s">
        <v>422</v>
      </c>
      <c r="C117" s="54">
        <v>3214679.31</v>
      </c>
      <c r="D117" s="54">
        <v>3214679.31</v>
      </c>
      <c r="E117" s="54">
        <v>0</v>
      </c>
      <c r="F117" s="54">
        <v>0</v>
      </c>
      <c r="G117" s="54">
        <v>0</v>
      </c>
      <c r="H117" s="25"/>
    </row>
    <row r="118" spans="1:8" x14ac:dyDescent="0.25">
      <c r="A118" s="53">
        <v>2118</v>
      </c>
      <c r="B118" s="25" t="s">
        <v>423</v>
      </c>
      <c r="C118" s="54">
        <v>0</v>
      </c>
      <c r="D118" s="54">
        <v>0</v>
      </c>
      <c r="E118" s="54">
        <v>0</v>
      </c>
      <c r="F118" s="54">
        <v>0</v>
      </c>
      <c r="G118" s="54">
        <v>0</v>
      </c>
      <c r="H118" s="25"/>
    </row>
    <row r="119" spans="1:8" x14ac:dyDescent="0.25">
      <c r="A119" s="53">
        <v>2119</v>
      </c>
      <c r="B119" s="25" t="s">
        <v>424</v>
      </c>
      <c r="C119" s="54">
        <v>1961949.24</v>
      </c>
      <c r="D119" s="54">
        <v>1889726.4000000004</v>
      </c>
      <c r="E119" s="54">
        <v>6390.24</v>
      </c>
      <c r="F119" s="54">
        <v>8906.380000000001</v>
      </c>
      <c r="G119" s="54">
        <v>56926.22</v>
      </c>
      <c r="H119" s="25"/>
    </row>
    <row r="120" spans="1:8" x14ac:dyDescent="0.25">
      <c r="A120" s="53">
        <v>2120</v>
      </c>
      <c r="B120" s="25" t="s">
        <v>425</v>
      </c>
      <c r="C120" s="54">
        <v>0</v>
      </c>
      <c r="D120" s="54">
        <v>0</v>
      </c>
      <c r="E120" s="54">
        <v>0</v>
      </c>
      <c r="F120" s="54">
        <v>0</v>
      </c>
      <c r="G120" s="54">
        <v>0</v>
      </c>
      <c r="H120" s="25"/>
    </row>
    <row r="121" spans="1:8" x14ac:dyDescent="0.25">
      <c r="A121" s="53">
        <v>2121</v>
      </c>
      <c r="B121" s="25" t="s">
        <v>426</v>
      </c>
      <c r="C121" s="54">
        <v>0</v>
      </c>
      <c r="D121" s="54">
        <v>0</v>
      </c>
      <c r="E121" s="54">
        <v>0</v>
      </c>
      <c r="F121" s="54">
        <v>0</v>
      </c>
      <c r="G121" s="54">
        <v>0</v>
      </c>
      <c r="H121" s="25"/>
    </row>
    <row r="122" spans="1:8" x14ac:dyDescent="0.25">
      <c r="A122" s="53">
        <v>2122</v>
      </c>
      <c r="B122" s="25" t="s">
        <v>427</v>
      </c>
      <c r="C122" s="54">
        <v>0</v>
      </c>
      <c r="D122" s="54">
        <v>0</v>
      </c>
      <c r="E122" s="54">
        <v>0</v>
      </c>
      <c r="F122" s="54">
        <v>0</v>
      </c>
      <c r="G122" s="54">
        <v>0</v>
      </c>
      <c r="H122" s="25"/>
    </row>
    <row r="123" spans="1:8" x14ac:dyDescent="0.25">
      <c r="A123" s="53">
        <v>2129</v>
      </c>
      <c r="B123" s="25" t="s">
        <v>428</v>
      </c>
      <c r="C123" s="54">
        <v>0</v>
      </c>
      <c r="D123" s="54">
        <v>0</v>
      </c>
      <c r="E123" s="54">
        <v>0</v>
      </c>
      <c r="F123" s="54">
        <v>0</v>
      </c>
      <c r="G123" s="54">
        <v>0</v>
      </c>
      <c r="H123" s="25"/>
    </row>
    <row r="124" spans="1:8" x14ac:dyDescent="0.25">
      <c r="A124" s="25"/>
      <c r="B124" s="25"/>
      <c r="C124" s="25"/>
      <c r="D124" s="25"/>
      <c r="E124" s="25"/>
      <c r="F124" s="25"/>
      <c r="G124" s="25"/>
      <c r="H124" s="25"/>
    </row>
    <row r="125" spans="1:8" x14ac:dyDescent="0.25">
      <c r="A125" s="115" t="s">
        <v>429</v>
      </c>
      <c r="B125" s="115"/>
      <c r="C125" s="115"/>
      <c r="D125" s="115"/>
      <c r="E125" s="115"/>
      <c r="F125" s="115"/>
      <c r="G125" s="115"/>
      <c r="H125" s="115"/>
    </row>
    <row r="126" spans="1:8" x14ac:dyDescent="0.25">
      <c r="A126" s="28" t="s">
        <v>99</v>
      </c>
      <c r="B126" s="28" t="s">
        <v>100</v>
      </c>
      <c r="C126" s="28" t="s">
        <v>101</v>
      </c>
      <c r="D126" s="28" t="s">
        <v>430</v>
      </c>
      <c r="E126" s="28" t="s">
        <v>325</v>
      </c>
      <c r="F126" s="28"/>
      <c r="G126" s="28"/>
      <c r="H126" s="28"/>
    </row>
    <row r="127" spans="1:8" x14ac:dyDescent="0.25">
      <c r="A127" s="53">
        <v>2160</v>
      </c>
      <c r="B127" s="25" t="s">
        <v>431</v>
      </c>
      <c r="C127" s="54">
        <v>0</v>
      </c>
      <c r="D127" s="25"/>
      <c r="E127" s="25"/>
      <c r="F127" s="25"/>
      <c r="G127" s="25"/>
      <c r="H127" s="25"/>
    </row>
    <row r="128" spans="1:8" x14ac:dyDescent="0.25">
      <c r="A128" s="53">
        <v>2161</v>
      </c>
      <c r="B128" s="25" t="s">
        <v>432</v>
      </c>
      <c r="C128" s="54">
        <v>0</v>
      </c>
      <c r="D128" s="25"/>
      <c r="E128" s="25"/>
      <c r="F128" s="25"/>
      <c r="G128" s="25"/>
      <c r="H128" s="25"/>
    </row>
    <row r="129" spans="1:5" x14ac:dyDescent="0.25">
      <c r="A129" s="53">
        <v>2162</v>
      </c>
      <c r="B129" s="25" t="s">
        <v>433</v>
      </c>
      <c r="C129" s="54">
        <v>0</v>
      </c>
      <c r="D129" s="25"/>
      <c r="E129" s="25"/>
    </row>
    <row r="130" spans="1:5" x14ac:dyDescent="0.25">
      <c r="A130" s="53">
        <v>2163</v>
      </c>
      <c r="B130" s="25" t="s">
        <v>434</v>
      </c>
      <c r="C130" s="54">
        <v>0</v>
      </c>
      <c r="D130" s="25"/>
      <c r="E130" s="25"/>
    </row>
    <row r="131" spans="1:5" x14ac:dyDescent="0.25">
      <c r="A131" s="53">
        <v>2164</v>
      </c>
      <c r="B131" s="25" t="s">
        <v>435</v>
      </c>
      <c r="C131" s="54">
        <v>0</v>
      </c>
      <c r="D131" s="25"/>
      <c r="E131" s="25"/>
    </row>
    <row r="132" spans="1:5" x14ac:dyDescent="0.25">
      <c r="A132" s="53">
        <v>2165</v>
      </c>
      <c r="B132" s="25" t="s">
        <v>436</v>
      </c>
      <c r="C132" s="54">
        <v>0</v>
      </c>
      <c r="D132" s="25"/>
      <c r="E132" s="25"/>
    </row>
    <row r="133" spans="1:5" x14ac:dyDescent="0.25">
      <c r="A133" s="53">
        <v>2166</v>
      </c>
      <c r="B133" s="25" t="s">
        <v>437</v>
      </c>
      <c r="C133" s="54">
        <v>0</v>
      </c>
      <c r="D133" s="25"/>
      <c r="E133" s="25"/>
    </row>
    <row r="134" spans="1:5" x14ac:dyDescent="0.25">
      <c r="A134" s="53">
        <v>2250</v>
      </c>
      <c r="B134" s="25" t="s">
        <v>438</v>
      </c>
      <c r="C134" s="54">
        <v>0</v>
      </c>
      <c r="D134" s="25"/>
      <c r="E134" s="25"/>
    </row>
    <row r="135" spans="1:5" x14ac:dyDescent="0.25">
      <c r="A135" s="53">
        <v>2251</v>
      </c>
      <c r="B135" s="25" t="s">
        <v>439</v>
      </c>
      <c r="C135" s="54">
        <v>0</v>
      </c>
      <c r="D135" s="25"/>
      <c r="E135" s="25"/>
    </row>
    <row r="136" spans="1:5" x14ac:dyDescent="0.25">
      <c r="A136" s="53">
        <v>2252</v>
      </c>
      <c r="B136" s="25" t="s">
        <v>440</v>
      </c>
      <c r="C136" s="54">
        <v>0</v>
      </c>
      <c r="D136" s="25"/>
      <c r="E136" s="25"/>
    </row>
    <row r="137" spans="1:5" x14ac:dyDescent="0.25">
      <c r="A137" s="53">
        <v>2253</v>
      </c>
      <c r="B137" s="25" t="s">
        <v>441</v>
      </c>
      <c r="C137" s="54">
        <v>0</v>
      </c>
      <c r="D137" s="25"/>
      <c r="E137" s="25"/>
    </row>
    <row r="138" spans="1:5" x14ac:dyDescent="0.25">
      <c r="A138" s="53">
        <v>2254</v>
      </c>
      <c r="B138" s="25" t="s">
        <v>442</v>
      </c>
      <c r="C138" s="54">
        <v>0</v>
      </c>
      <c r="D138" s="25"/>
      <c r="E138" s="25"/>
    </row>
    <row r="139" spans="1:5" x14ac:dyDescent="0.25">
      <c r="A139" s="53">
        <v>2255</v>
      </c>
      <c r="B139" s="25" t="s">
        <v>443</v>
      </c>
      <c r="C139" s="54">
        <v>0</v>
      </c>
      <c r="D139" s="25"/>
      <c r="E139" s="25"/>
    </row>
    <row r="140" spans="1:5" x14ac:dyDescent="0.25">
      <c r="A140" s="53">
        <v>2256</v>
      </c>
      <c r="B140" s="25" t="s">
        <v>444</v>
      </c>
      <c r="C140" s="54">
        <v>0</v>
      </c>
      <c r="D140" s="25"/>
      <c r="E140" s="25"/>
    </row>
    <row r="141" spans="1:5" x14ac:dyDescent="0.25">
      <c r="A141" s="25"/>
      <c r="B141" s="25"/>
      <c r="C141" s="25"/>
      <c r="D141" s="25"/>
      <c r="E141" s="25"/>
    </row>
    <row r="142" spans="1:5" x14ac:dyDescent="0.25">
      <c r="A142" s="115" t="s">
        <v>445</v>
      </c>
      <c r="B142" s="115"/>
      <c r="C142" s="115"/>
      <c r="D142" s="115"/>
      <c r="E142" s="115"/>
    </row>
    <row r="143" spans="1:5" x14ac:dyDescent="0.25">
      <c r="A143" s="58" t="s">
        <v>99</v>
      </c>
      <c r="B143" s="58" t="s">
        <v>100</v>
      </c>
      <c r="C143" s="58" t="s">
        <v>101</v>
      </c>
      <c r="D143" s="28" t="s">
        <v>430</v>
      </c>
      <c r="E143" s="28" t="s">
        <v>325</v>
      </c>
    </row>
    <row r="144" spans="1:5" x14ac:dyDescent="0.25">
      <c r="A144" s="53">
        <v>2150</v>
      </c>
      <c r="B144" s="25" t="s">
        <v>446</v>
      </c>
      <c r="C144" s="54">
        <v>0</v>
      </c>
      <c r="D144" s="25"/>
      <c r="E144" s="25"/>
    </row>
    <row r="145" spans="1:5" x14ac:dyDescent="0.25">
      <c r="A145" s="53">
        <v>2151</v>
      </c>
      <c r="B145" s="25" t="s">
        <v>447</v>
      </c>
      <c r="C145" s="54">
        <v>0</v>
      </c>
      <c r="D145" s="25"/>
      <c r="E145" s="25"/>
    </row>
    <row r="146" spans="1:5" x14ac:dyDescent="0.25">
      <c r="A146" s="53">
        <v>2152</v>
      </c>
      <c r="B146" s="25" t="s">
        <v>448</v>
      </c>
      <c r="C146" s="54">
        <v>0</v>
      </c>
      <c r="D146" s="25"/>
      <c r="E146" s="25"/>
    </row>
    <row r="147" spans="1:5" x14ac:dyDescent="0.25">
      <c r="A147" s="53">
        <v>2159</v>
      </c>
      <c r="B147" s="25" t="s">
        <v>449</v>
      </c>
      <c r="C147" s="54">
        <v>0</v>
      </c>
      <c r="D147" s="25"/>
      <c r="E147" s="25"/>
    </row>
    <row r="148" spans="1:5" x14ac:dyDescent="0.25">
      <c r="A148" s="53">
        <v>2240</v>
      </c>
      <c r="B148" s="25" t="s">
        <v>450</v>
      </c>
      <c r="C148" s="54">
        <v>0</v>
      </c>
      <c r="D148" s="25"/>
      <c r="E148" s="25"/>
    </row>
    <row r="149" spans="1:5" x14ac:dyDescent="0.25">
      <c r="A149" s="53">
        <v>2241</v>
      </c>
      <c r="B149" s="25" t="s">
        <v>451</v>
      </c>
      <c r="C149" s="54">
        <v>0</v>
      </c>
      <c r="D149" s="25"/>
      <c r="E149" s="25"/>
    </row>
    <row r="150" spans="1:5" x14ac:dyDescent="0.25">
      <c r="A150" s="53">
        <v>2242</v>
      </c>
      <c r="B150" s="25" t="s">
        <v>452</v>
      </c>
      <c r="C150" s="54">
        <v>0</v>
      </c>
      <c r="D150" s="25"/>
      <c r="E150" s="25"/>
    </row>
    <row r="151" spans="1:5" x14ac:dyDescent="0.25">
      <c r="A151" s="53">
        <v>2249</v>
      </c>
      <c r="B151" s="25" t="s">
        <v>453</v>
      </c>
      <c r="C151" s="54">
        <v>0</v>
      </c>
      <c r="D151" s="25"/>
      <c r="E151" s="25"/>
    </row>
    <row r="152" spans="1:5" x14ac:dyDescent="0.25">
      <c r="A152" s="53"/>
      <c r="B152" s="25"/>
      <c r="C152" s="54"/>
      <c r="D152" s="25"/>
      <c r="E152" s="25"/>
    </row>
    <row r="153" spans="1:5" x14ac:dyDescent="0.25">
      <c r="A153" s="115" t="s">
        <v>454</v>
      </c>
      <c r="B153" s="115"/>
      <c r="C153" s="115"/>
      <c r="D153" s="115"/>
      <c r="E153" s="115"/>
    </row>
    <row r="154" spans="1:5" x14ac:dyDescent="0.25">
      <c r="A154" s="58" t="s">
        <v>99</v>
      </c>
      <c r="B154" s="58" t="s">
        <v>100</v>
      </c>
      <c r="C154" s="58" t="s">
        <v>101</v>
      </c>
      <c r="D154" s="28" t="s">
        <v>430</v>
      </c>
      <c r="E154" s="28" t="s">
        <v>325</v>
      </c>
    </row>
    <row r="155" spans="1:5" x14ac:dyDescent="0.25">
      <c r="A155" s="53">
        <v>2170</v>
      </c>
      <c r="B155" s="25" t="s">
        <v>455</v>
      </c>
      <c r="C155" s="54">
        <v>124998.04</v>
      </c>
      <c r="D155" s="25"/>
      <c r="E155" s="25"/>
    </row>
    <row r="156" spans="1:5" x14ac:dyDescent="0.25">
      <c r="A156" s="53">
        <v>2171</v>
      </c>
      <c r="B156" s="25" t="s">
        <v>456</v>
      </c>
      <c r="C156" s="54">
        <v>124998.04</v>
      </c>
      <c r="D156" s="25"/>
      <c r="E156" s="25"/>
    </row>
    <row r="157" spans="1:5" x14ac:dyDescent="0.25">
      <c r="A157" s="53">
        <v>2172</v>
      </c>
      <c r="B157" s="25" t="s">
        <v>457</v>
      </c>
      <c r="C157" s="54">
        <v>0</v>
      </c>
      <c r="D157" s="25"/>
      <c r="E157" s="25"/>
    </row>
    <row r="158" spans="1:5" x14ac:dyDescent="0.25">
      <c r="A158" s="53">
        <v>2179</v>
      </c>
      <c r="B158" s="25" t="s">
        <v>458</v>
      </c>
      <c r="C158" s="54">
        <v>0</v>
      </c>
      <c r="D158" s="25"/>
      <c r="E158" s="25"/>
    </row>
    <row r="159" spans="1:5" x14ac:dyDescent="0.25">
      <c r="A159" s="53">
        <v>2260</v>
      </c>
      <c r="B159" s="25" t="s">
        <v>459</v>
      </c>
      <c r="C159" s="54">
        <v>0</v>
      </c>
      <c r="D159" s="25"/>
      <c r="E159" s="25"/>
    </row>
    <row r="160" spans="1:5" x14ac:dyDescent="0.25">
      <c r="A160" s="53">
        <v>2261</v>
      </c>
      <c r="B160" s="25" t="s">
        <v>460</v>
      </c>
      <c r="C160" s="54">
        <v>0</v>
      </c>
      <c r="D160" s="25"/>
      <c r="E160" s="25"/>
    </row>
    <row r="161" spans="1:5" x14ac:dyDescent="0.25">
      <c r="A161" s="53">
        <v>2262</v>
      </c>
      <c r="B161" s="25" t="s">
        <v>461</v>
      </c>
      <c r="C161" s="54">
        <v>0</v>
      </c>
      <c r="D161" s="25"/>
      <c r="E161" s="25"/>
    </row>
    <row r="162" spans="1:5" x14ac:dyDescent="0.25">
      <c r="A162" s="53">
        <v>2263</v>
      </c>
      <c r="B162" s="25" t="s">
        <v>462</v>
      </c>
      <c r="C162" s="54">
        <v>0</v>
      </c>
      <c r="D162" s="25"/>
      <c r="E162" s="25"/>
    </row>
    <row r="163" spans="1:5" x14ac:dyDescent="0.25">
      <c r="A163" s="53">
        <v>2269</v>
      </c>
      <c r="B163" s="25" t="s">
        <v>463</v>
      </c>
      <c r="C163" s="54">
        <v>0</v>
      </c>
      <c r="D163" s="25"/>
      <c r="E163" s="25"/>
    </row>
    <row r="164" spans="1:5" x14ac:dyDescent="0.25">
      <c r="A164" s="25"/>
      <c r="B164" s="25"/>
      <c r="C164" s="25"/>
      <c r="D164" s="25"/>
      <c r="E164" s="25"/>
    </row>
    <row r="165" spans="1:5" x14ac:dyDescent="0.25">
      <c r="A165" s="115" t="s">
        <v>464</v>
      </c>
      <c r="B165" s="115"/>
      <c r="C165" s="115"/>
      <c r="D165" s="115"/>
      <c r="E165" s="115"/>
    </row>
    <row r="166" spans="1:5" x14ac:dyDescent="0.25">
      <c r="A166" s="58" t="s">
        <v>99</v>
      </c>
      <c r="B166" s="58" t="s">
        <v>100</v>
      </c>
      <c r="C166" s="58" t="s">
        <v>101</v>
      </c>
      <c r="D166" s="28" t="s">
        <v>430</v>
      </c>
      <c r="E166" s="28" t="s">
        <v>325</v>
      </c>
    </row>
    <row r="167" spans="1:5" x14ac:dyDescent="0.25">
      <c r="A167" s="53">
        <v>2190</v>
      </c>
      <c r="B167" s="25" t="s">
        <v>465</v>
      </c>
      <c r="C167" s="54">
        <v>0</v>
      </c>
      <c r="D167" s="25"/>
      <c r="E167" s="25"/>
    </row>
    <row r="168" spans="1:5" x14ac:dyDescent="0.25">
      <c r="A168" s="53">
        <v>2191</v>
      </c>
      <c r="B168" s="25" t="s">
        <v>466</v>
      </c>
      <c r="C168" s="54">
        <v>0</v>
      </c>
      <c r="D168" s="25"/>
      <c r="E168" s="25"/>
    </row>
    <row r="169" spans="1:5" x14ac:dyDescent="0.25">
      <c r="A169" s="53">
        <v>2192</v>
      </c>
      <c r="B169" s="25" t="s">
        <v>467</v>
      </c>
      <c r="C169" s="54">
        <v>0</v>
      </c>
      <c r="D169" s="25"/>
      <c r="E169" s="25"/>
    </row>
    <row r="170" spans="1:5" x14ac:dyDescent="0.25">
      <c r="A170" s="53">
        <v>2199</v>
      </c>
      <c r="B170" s="25" t="s">
        <v>468</v>
      </c>
      <c r="C170" s="54">
        <v>0</v>
      </c>
      <c r="D170" s="25"/>
      <c r="E170" s="25"/>
    </row>
    <row r="171" spans="1:5" x14ac:dyDescent="0.25">
      <c r="A171" s="25"/>
      <c r="B171" s="25"/>
      <c r="C171" s="25"/>
      <c r="D171" s="25"/>
      <c r="E171" s="25"/>
    </row>
    <row r="172" spans="1:5" x14ac:dyDescent="0.25">
      <c r="A172" s="25"/>
      <c r="B172" s="25"/>
      <c r="C172" s="25"/>
      <c r="D172" s="25"/>
      <c r="E172" s="25"/>
    </row>
    <row r="173" spans="1:5" x14ac:dyDescent="0.25">
      <c r="A173" s="25"/>
      <c r="B173" s="25" t="s">
        <v>309</v>
      </c>
      <c r="C173" s="25"/>
      <c r="D173" s="25"/>
      <c r="E173" s="25"/>
    </row>
  </sheetData>
  <mergeCells count="4">
    <mergeCell ref="A1:F1"/>
    <mergeCell ref="A2:F2"/>
    <mergeCell ref="A3:F3"/>
    <mergeCell ref="A4:F4"/>
  </mergeCells>
  <pageMargins left="0.17" right="0.17" top="0.75" bottom="0.75" header="0" footer="0"/>
  <pageSetup scale="47"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41" t="s">
        <v>1943</v>
      </c>
      <c r="B1" s="583"/>
      <c r="C1" s="583"/>
      <c r="D1" s="113" t="s">
        <v>92</v>
      </c>
      <c r="E1" s="114">
        <v>2024</v>
      </c>
    </row>
    <row r="2" spans="1:5" ht="11.25" customHeight="1" x14ac:dyDescent="0.25">
      <c r="A2" s="541" t="s">
        <v>469</v>
      </c>
      <c r="B2" s="583"/>
      <c r="C2" s="583"/>
      <c r="D2" s="113" t="s">
        <v>94</v>
      </c>
      <c r="E2" s="114" t="s">
        <v>636</v>
      </c>
    </row>
    <row r="3" spans="1:5" ht="11.25" customHeight="1" x14ac:dyDescent="0.25">
      <c r="A3" s="521" t="s">
        <v>637</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195">
        <v>41622417.060000002</v>
      </c>
      <c r="D9" s="25"/>
      <c r="E9" s="25"/>
    </row>
    <row r="10" spans="1:5" ht="9.75" customHeight="1" x14ac:dyDescent="0.25">
      <c r="A10" s="53">
        <v>3120</v>
      </c>
      <c r="B10" s="25" t="s">
        <v>471</v>
      </c>
      <c r="C10" s="54">
        <v>0</v>
      </c>
      <c r="D10" s="25"/>
      <c r="E10" s="25"/>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9.75" customHeight="1" x14ac:dyDescent="0.25">
      <c r="A15" s="53">
        <v>3210</v>
      </c>
      <c r="B15" s="25" t="s">
        <v>475</v>
      </c>
      <c r="C15" s="195">
        <v>22058105.691999968</v>
      </c>
      <c r="D15" s="25"/>
      <c r="E15" s="25"/>
    </row>
    <row r="16" spans="1:5" ht="9.75" customHeight="1" x14ac:dyDescent="0.25">
      <c r="A16" s="53">
        <v>3220</v>
      </c>
      <c r="B16" s="25" t="s">
        <v>476</v>
      </c>
      <c r="C16" s="195">
        <v>48537440.213999987</v>
      </c>
      <c r="D16" s="25"/>
      <c r="E16" s="25"/>
    </row>
    <row r="17" spans="1:4" ht="9.75" customHeight="1" x14ac:dyDescent="0.25">
      <c r="A17" s="53">
        <v>3230</v>
      </c>
      <c r="B17" s="25" t="s">
        <v>477</v>
      </c>
      <c r="C17" s="54">
        <v>0</v>
      </c>
      <c r="D17" s="25"/>
    </row>
    <row r="18" spans="1:4" ht="9.75" customHeight="1" x14ac:dyDescent="0.25">
      <c r="A18" s="53">
        <v>3231</v>
      </c>
      <c r="B18" s="25" t="s">
        <v>478</v>
      </c>
      <c r="C18" s="54">
        <v>0</v>
      </c>
      <c r="D18" s="25"/>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9.75" customHeight="1" x14ac:dyDescent="0.25">
      <c r="A26" s="53">
        <v>3250</v>
      </c>
      <c r="B26" s="25" t="s">
        <v>486</v>
      </c>
      <c r="C26" s="54">
        <v>0</v>
      </c>
      <c r="D26" s="25"/>
    </row>
    <row r="27" spans="1:4" ht="9.75" customHeight="1" x14ac:dyDescent="0.25">
      <c r="A27" s="53">
        <v>3251</v>
      </c>
      <c r="B27" s="25" t="s">
        <v>487</v>
      </c>
      <c r="C27" s="54">
        <v>0</v>
      </c>
      <c r="D27" s="25"/>
    </row>
    <row r="28" spans="1:4" ht="9.75" customHeight="1" x14ac:dyDescent="0.25">
      <c r="A28" s="53">
        <v>3252</v>
      </c>
      <c r="B28" s="25" t="s">
        <v>488</v>
      </c>
      <c r="C28" s="54">
        <v>0</v>
      </c>
      <c r="D28" s="25"/>
    </row>
    <row r="29" spans="1:4" ht="9.75" customHeight="1" x14ac:dyDescent="0.25">
      <c r="A29" s="25"/>
      <c r="B29" s="25"/>
      <c r="C29" s="25"/>
      <c r="D29" s="25"/>
    </row>
    <row r="30" spans="1:4" ht="9.75" customHeight="1" x14ac:dyDescent="0.25">
      <c r="A30" s="25"/>
      <c r="B30" s="25" t="s">
        <v>309</v>
      </c>
      <c r="C30" s="25"/>
      <c r="D30" s="25"/>
    </row>
  </sheetData>
  <mergeCells count="4">
    <mergeCell ref="A1:C1"/>
    <mergeCell ref="A2:C2"/>
    <mergeCell ref="A3:C3"/>
    <mergeCell ref="A4:C4"/>
  </mergeCells>
  <pageMargins left="0.7" right="0.7" top="0.75" bottom="0.75" header="0" footer="0"/>
  <pageSetup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E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1.5703125" bestFit="1" customWidth="1"/>
    <col min="6" max="26" width="9.140625" customWidth="1"/>
  </cols>
  <sheetData>
    <row r="1" spans="1:5" ht="11.25" customHeight="1" x14ac:dyDescent="0.25">
      <c r="A1" s="541" t="s">
        <v>1945</v>
      </c>
      <c r="B1" s="584"/>
      <c r="C1" s="584"/>
      <c r="D1" s="113" t="s">
        <v>92</v>
      </c>
      <c r="E1" s="114">
        <v>2024</v>
      </c>
    </row>
    <row r="2" spans="1:5" ht="11.25" customHeight="1" x14ac:dyDescent="0.25">
      <c r="A2" s="541" t="s">
        <v>489</v>
      </c>
      <c r="B2" s="584"/>
      <c r="C2" s="584"/>
      <c r="D2" s="113" t="s">
        <v>94</v>
      </c>
      <c r="E2" s="114" t="s">
        <v>636</v>
      </c>
    </row>
    <row r="3" spans="1:5" ht="11.25" customHeight="1" x14ac:dyDescent="0.25">
      <c r="A3" s="521" t="s">
        <v>637</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195">
        <v>0</v>
      </c>
      <c r="D9" s="195">
        <v>0</v>
      </c>
      <c r="E9" s="25"/>
    </row>
    <row r="10" spans="1:5" ht="9.75" customHeight="1" x14ac:dyDescent="0.25">
      <c r="A10" s="53">
        <v>1112</v>
      </c>
      <c r="B10" s="25" t="s">
        <v>492</v>
      </c>
      <c r="C10" s="195">
        <v>27273489.672800001</v>
      </c>
      <c r="D10" s="195">
        <v>33776177.740799993</v>
      </c>
      <c r="E10" s="25"/>
    </row>
    <row r="11" spans="1:5" ht="9.75" customHeight="1" x14ac:dyDescent="0.25">
      <c r="A11" s="53">
        <v>1113</v>
      </c>
      <c r="B11" s="25" t="s">
        <v>493</v>
      </c>
      <c r="C11" s="195">
        <v>0</v>
      </c>
      <c r="D11" s="195">
        <v>0</v>
      </c>
      <c r="E11" s="25"/>
    </row>
    <row r="12" spans="1:5" ht="9.75" customHeight="1" x14ac:dyDescent="0.25">
      <c r="A12" s="53">
        <v>1114</v>
      </c>
      <c r="B12" s="25" t="s">
        <v>313</v>
      </c>
      <c r="C12" s="195">
        <v>46154946.030000001</v>
      </c>
      <c r="D12" s="195">
        <v>29847786.32</v>
      </c>
      <c r="E12" s="25"/>
    </row>
    <row r="13" spans="1:5" ht="9.75" customHeight="1" x14ac:dyDescent="0.25">
      <c r="A13" s="53">
        <v>1115</v>
      </c>
      <c r="B13" s="25" t="s">
        <v>314</v>
      </c>
      <c r="C13" s="195">
        <v>0</v>
      </c>
      <c r="D13" s="195">
        <v>0</v>
      </c>
      <c r="E13" s="25"/>
    </row>
    <row r="14" spans="1:5" ht="9.75" customHeight="1" x14ac:dyDescent="0.25">
      <c r="A14" s="53">
        <v>1116</v>
      </c>
      <c r="B14" s="25" t="s">
        <v>494</v>
      </c>
      <c r="C14" s="195">
        <v>0</v>
      </c>
      <c r="D14" s="195">
        <v>0</v>
      </c>
      <c r="E14" s="25"/>
    </row>
    <row r="15" spans="1:5" ht="9.75" customHeight="1" x14ac:dyDescent="0.25">
      <c r="A15" s="53">
        <v>1119</v>
      </c>
      <c r="B15" s="25" t="s">
        <v>495</v>
      </c>
      <c r="C15" s="195">
        <v>0</v>
      </c>
      <c r="D15" s="195">
        <v>0</v>
      </c>
      <c r="E15" s="25"/>
    </row>
    <row r="16" spans="1:5" ht="9.75" customHeight="1" x14ac:dyDescent="0.25">
      <c r="A16" s="59">
        <v>1110</v>
      </c>
      <c r="B16" s="60" t="s">
        <v>496</v>
      </c>
      <c r="C16" s="130">
        <v>73428435.702800021</v>
      </c>
      <c r="D16" s="130">
        <v>63623964.060800008</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62" t="s">
        <v>363</v>
      </c>
      <c r="C21" s="130">
        <v>0</v>
      </c>
      <c r="D21" s="130">
        <v>0</v>
      </c>
    </row>
    <row r="22" spans="1:4" ht="9.75" customHeight="1" x14ac:dyDescent="0.25">
      <c r="A22" s="53">
        <v>1231</v>
      </c>
      <c r="B22" s="25" t="s">
        <v>364</v>
      </c>
      <c r="C22" s="195">
        <v>0</v>
      </c>
      <c r="D22" s="195">
        <v>0</v>
      </c>
    </row>
    <row r="23" spans="1:4" ht="9.75" customHeight="1" x14ac:dyDescent="0.25">
      <c r="A23" s="53">
        <v>1232</v>
      </c>
      <c r="B23" s="25" t="s">
        <v>365</v>
      </c>
      <c r="C23" s="195">
        <v>0</v>
      </c>
      <c r="D23" s="195">
        <v>0</v>
      </c>
    </row>
    <row r="24" spans="1:4" ht="9.75" customHeight="1" x14ac:dyDescent="0.25">
      <c r="A24" s="53">
        <v>1233</v>
      </c>
      <c r="B24" s="25" t="s">
        <v>366</v>
      </c>
      <c r="C24" s="195">
        <v>0</v>
      </c>
      <c r="D24" s="195">
        <v>0</v>
      </c>
    </row>
    <row r="25" spans="1:4" ht="9.75" customHeight="1" x14ac:dyDescent="0.25">
      <c r="A25" s="53">
        <v>1234</v>
      </c>
      <c r="B25" s="25" t="s">
        <v>367</v>
      </c>
      <c r="C25" s="195">
        <v>0</v>
      </c>
      <c r="D25" s="195">
        <v>0</v>
      </c>
    </row>
    <row r="26" spans="1:4" ht="9.75" customHeight="1" x14ac:dyDescent="0.25">
      <c r="A26" s="53">
        <v>1235</v>
      </c>
      <c r="B26" s="25" t="s">
        <v>368</v>
      </c>
      <c r="C26" s="195">
        <v>0</v>
      </c>
      <c r="D26" s="195">
        <v>0</v>
      </c>
    </row>
    <row r="27" spans="1:4" ht="9.75" customHeight="1" x14ac:dyDescent="0.25">
      <c r="A27" s="53">
        <v>1236</v>
      </c>
      <c r="B27" s="25" t="s">
        <v>369</v>
      </c>
      <c r="C27" s="195">
        <v>0</v>
      </c>
      <c r="D27" s="195">
        <v>0</v>
      </c>
    </row>
    <row r="28" spans="1:4" ht="9.75" customHeight="1" x14ac:dyDescent="0.25">
      <c r="A28" s="53">
        <v>1239</v>
      </c>
      <c r="B28" s="25" t="s">
        <v>370</v>
      </c>
      <c r="C28" s="195">
        <v>0</v>
      </c>
      <c r="D28" s="195">
        <v>0</v>
      </c>
    </row>
    <row r="29" spans="1:4" ht="9.75" customHeight="1" x14ac:dyDescent="0.25">
      <c r="A29" s="59">
        <v>1240</v>
      </c>
      <c r="B29" s="62" t="s">
        <v>371</v>
      </c>
      <c r="C29" s="130">
        <v>13287561.5</v>
      </c>
      <c r="D29" s="130">
        <v>0</v>
      </c>
    </row>
    <row r="30" spans="1:4" ht="9.75" customHeight="1" x14ac:dyDescent="0.25">
      <c r="A30" s="53">
        <v>1241</v>
      </c>
      <c r="B30" s="25" t="s">
        <v>372</v>
      </c>
      <c r="C30" s="195">
        <v>636783.75</v>
      </c>
      <c r="D30" s="195">
        <v>0</v>
      </c>
    </row>
    <row r="31" spans="1:4" ht="9.75" customHeight="1" x14ac:dyDescent="0.25">
      <c r="A31" s="53">
        <v>1242</v>
      </c>
      <c r="B31" s="25" t="s">
        <v>373</v>
      </c>
      <c r="C31" s="195">
        <v>0</v>
      </c>
      <c r="D31" s="195">
        <v>0</v>
      </c>
    </row>
    <row r="32" spans="1:4" ht="9.75" customHeight="1" x14ac:dyDescent="0.25">
      <c r="A32" s="53">
        <v>1243</v>
      </c>
      <c r="B32" s="25" t="s">
        <v>374</v>
      </c>
      <c r="C32" s="195">
        <v>0</v>
      </c>
      <c r="D32" s="195">
        <v>0</v>
      </c>
    </row>
    <row r="33" spans="1:4" ht="9.75" customHeight="1" x14ac:dyDescent="0.25">
      <c r="A33" s="53">
        <v>1244</v>
      </c>
      <c r="B33" s="25" t="s">
        <v>375</v>
      </c>
      <c r="C33" s="195">
        <v>2127906.88</v>
      </c>
      <c r="D33" s="195">
        <v>0</v>
      </c>
    </row>
    <row r="34" spans="1:4" ht="9.75" customHeight="1" x14ac:dyDescent="0.25">
      <c r="A34" s="53">
        <v>1245</v>
      </c>
      <c r="B34" s="25" t="s">
        <v>376</v>
      </c>
      <c r="C34" s="195">
        <v>0</v>
      </c>
      <c r="D34" s="195">
        <v>0</v>
      </c>
    </row>
    <row r="35" spans="1:4" ht="9.75" customHeight="1" x14ac:dyDescent="0.25">
      <c r="A35" s="53">
        <v>1246</v>
      </c>
      <c r="B35" s="25" t="s">
        <v>377</v>
      </c>
      <c r="C35" s="195">
        <v>10522870.869999999</v>
      </c>
      <c r="D35" s="195">
        <v>0</v>
      </c>
    </row>
    <row r="36" spans="1:4" ht="9.75" customHeight="1" x14ac:dyDescent="0.25">
      <c r="A36" s="53">
        <v>1247</v>
      </c>
      <c r="B36" s="25" t="s">
        <v>378</v>
      </c>
      <c r="C36" s="195">
        <v>0</v>
      </c>
      <c r="D36" s="195">
        <v>0</v>
      </c>
    </row>
    <row r="37" spans="1:4" ht="9.75" customHeight="1" x14ac:dyDescent="0.25">
      <c r="A37" s="53">
        <v>1248</v>
      </c>
      <c r="B37" s="25" t="s">
        <v>379</v>
      </c>
      <c r="C37" s="195">
        <v>0</v>
      </c>
      <c r="D37" s="195">
        <v>0</v>
      </c>
    </row>
    <row r="38" spans="1:4" ht="9.75" customHeight="1" x14ac:dyDescent="0.25">
      <c r="A38" s="59">
        <v>1250</v>
      </c>
      <c r="B38" s="62" t="s">
        <v>385</v>
      </c>
      <c r="C38" s="130">
        <v>412507</v>
      </c>
      <c r="D38" s="130">
        <v>0</v>
      </c>
    </row>
    <row r="39" spans="1:4" ht="9.75" customHeight="1" x14ac:dyDescent="0.25">
      <c r="A39" s="53">
        <v>1251</v>
      </c>
      <c r="B39" s="25" t="s">
        <v>386</v>
      </c>
      <c r="C39" s="195">
        <v>412507</v>
      </c>
      <c r="D39" s="195">
        <v>0</v>
      </c>
    </row>
    <row r="40" spans="1:4" ht="9.75" customHeight="1" x14ac:dyDescent="0.25">
      <c r="A40" s="53">
        <v>1252</v>
      </c>
      <c r="B40" s="25" t="s">
        <v>387</v>
      </c>
      <c r="C40" s="195">
        <v>0</v>
      </c>
      <c r="D40" s="195">
        <v>0</v>
      </c>
    </row>
    <row r="41" spans="1:4" ht="9.75" customHeight="1" x14ac:dyDescent="0.25">
      <c r="A41" s="53">
        <v>1253</v>
      </c>
      <c r="B41" s="25" t="s">
        <v>388</v>
      </c>
      <c r="C41" s="195">
        <v>0</v>
      </c>
      <c r="D41" s="195">
        <v>0</v>
      </c>
    </row>
    <row r="42" spans="1:4" ht="9.75" customHeight="1" x14ac:dyDescent="0.25">
      <c r="A42" s="53">
        <v>1254</v>
      </c>
      <c r="B42" s="25" t="s">
        <v>389</v>
      </c>
      <c r="C42" s="195">
        <v>0</v>
      </c>
      <c r="D42" s="195">
        <v>0</v>
      </c>
    </row>
    <row r="43" spans="1:4" ht="9.75" customHeight="1" x14ac:dyDescent="0.25">
      <c r="A43" s="53">
        <v>1259</v>
      </c>
      <c r="B43" s="25" t="s">
        <v>390</v>
      </c>
      <c r="C43" s="195">
        <v>0</v>
      </c>
      <c r="D43" s="195">
        <v>0</v>
      </c>
    </row>
    <row r="44" spans="1:4" ht="9.75" customHeight="1" x14ac:dyDescent="0.25">
      <c r="A44" s="53"/>
      <c r="B44" s="60" t="s">
        <v>498</v>
      </c>
      <c r="C44" s="130">
        <f>C21+C29+C38</f>
        <v>13700068.5</v>
      </c>
      <c r="D44" s="130">
        <f>D21+D29+D38</f>
        <v>0</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130">
        <v>22058105.691999968</v>
      </c>
      <c r="D48" s="130">
        <v>17146685.074000031</v>
      </c>
    </row>
    <row r="49" spans="1:4" ht="11.25" customHeight="1" x14ac:dyDescent="0.25">
      <c r="A49" s="53"/>
      <c r="B49" s="60" t="s">
        <v>501</v>
      </c>
      <c r="C49" s="130">
        <v>3434784.0800000168</v>
      </c>
      <c r="D49" s="130">
        <v>0</v>
      </c>
    </row>
    <row r="50" spans="1:4" ht="11.25" customHeight="1" x14ac:dyDescent="0.25">
      <c r="A50" s="59">
        <v>5400</v>
      </c>
      <c r="B50" s="62" t="s">
        <v>262</v>
      </c>
      <c r="C50" s="130">
        <v>0</v>
      </c>
      <c r="D50" s="130">
        <v>0</v>
      </c>
    </row>
    <row r="51" spans="1:4" ht="11.25" customHeight="1" x14ac:dyDescent="0.25">
      <c r="A51" s="53">
        <v>5410</v>
      </c>
      <c r="B51" s="25" t="s">
        <v>502</v>
      </c>
      <c r="C51" s="195">
        <v>0</v>
      </c>
      <c r="D51" s="195">
        <v>0</v>
      </c>
    </row>
    <row r="52" spans="1:4" ht="11.25" customHeight="1" x14ac:dyDescent="0.25">
      <c r="A52" s="53">
        <v>5411</v>
      </c>
      <c r="B52" s="25" t="s">
        <v>264</v>
      </c>
      <c r="C52" s="195">
        <v>0</v>
      </c>
      <c r="D52" s="195">
        <v>0</v>
      </c>
    </row>
    <row r="53" spans="1:4" ht="11.25" customHeight="1" x14ac:dyDescent="0.25">
      <c r="A53" s="53">
        <v>5420</v>
      </c>
      <c r="B53" s="25" t="s">
        <v>503</v>
      </c>
      <c r="C53" s="195">
        <v>0</v>
      </c>
      <c r="D53" s="195">
        <v>0</v>
      </c>
    </row>
    <row r="54" spans="1:4" ht="11.25" customHeight="1" x14ac:dyDescent="0.25">
      <c r="A54" s="53">
        <v>5421</v>
      </c>
      <c r="B54" s="25" t="s">
        <v>267</v>
      </c>
      <c r="C54" s="195">
        <v>0</v>
      </c>
      <c r="D54" s="195">
        <v>0</v>
      </c>
    </row>
    <row r="55" spans="1:4" ht="11.25" customHeight="1" x14ac:dyDescent="0.25">
      <c r="A55" s="53">
        <v>5430</v>
      </c>
      <c r="B55" s="25" t="s">
        <v>504</v>
      </c>
      <c r="C55" s="195">
        <v>0</v>
      </c>
      <c r="D55" s="195">
        <v>0</v>
      </c>
    </row>
    <row r="56" spans="1:4" ht="11.25" customHeight="1" x14ac:dyDescent="0.25">
      <c r="A56" s="53">
        <v>5431</v>
      </c>
      <c r="B56" s="25" t="s">
        <v>270</v>
      </c>
      <c r="C56" s="195">
        <v>0</v>
      </c>
      <c r="D56" s="195">
        <v>0</v>
      </c>
    </row>
    <row r="57" spans="1:4" ht="11.25" customHeight="1" x14ac:dyDescent="0.25">
      <c r="A57" s="53">
        <v>5440</v>
      </c>
      <c r="B57" s="25" t="s">
        <v>505</v>
      </c>
      <c r="C57" s="195">
        <v>0</v>
      </c>
      <c r="D57" s="195">
        <v>0</v>
      </c>
    </row>
    <row r="58" spans="1:4" ht="11.25" customHeight="1" x14ac:dyDescent="0.25">
      <c r="A58" s="53">
        <v>5441</v>
      </c>
      <c r="B58" s="25" t="s">
        <v>505</v>
      </c>
      <c r="C58" s="195">
        <v>0</v>
      </c>
      <c r="D58" s="195">
        <v>0</v>
      </c>
    </row>
    <row r="59" spans="1:4" ht="11.25" customHeight="1" x14ac:dyDescent="0.25">
      <c r="A59" s="53">
        <v>5450</v>
      </c>
      <c r="B59" s="25" t="s">
        <v>506</v>
      </c>
      <c r="C59" s="195">
        <v>0</v>
      </c>
      <c r="D59" s="195">
        <v>0</v>
      </c>
    </row>
    <row r="60" spans="1:4" ht="11.25" customHeight="1" x14ac:dyDescent="0.25">
      <c r="A60" s="53">
        <v>5451</v>
      </c>
      <c r="B60" s="25" t="s">
        <v>274</v>
      </c>
      <c r="C60" s="195">
        <v>0</v>
      </c>
      <c r="D60" s="195">
        <v>0</v>
      </c>
    </row>
    <row r="61" spans="1:4" ht="11.25" customHeight="1" x14ac:dyDescent="0.25">
      <c r="A61" s="53">
        <v>5452</v>
      </c>
      <c r="B61" s="25" t="s">
        <v>275</v>
      </c>
      <c r="C61" s="195">
        <v>0</v>
      </c>
      <c r="D61" s="195">
        <v>0</v>
      </c>
    </row>
    <row r="62" spans="1:4" ht="11.25" customHeight="1" x14ac:dyDescent="0.25">
      <c r="A62" s="59">
        <v>5500</v>
      </c>
      <c r="B62" s="62" t="s">
        <v>276</v>
      </c>
      <c r="C62" s="130">
        <v>8694315.6300000008</v>
      </c>
      <c r="D62" s="130">
        <v>10640459.550000001</v>
      </c>
    </row>
    <row r="63" spans="1:4" ht="11.25" customHeight="1" x14ac:dyDescent="0.25">
      <c r="A63" s="59">
        <v>5510</v>
      </c>
      <c r="B63" s="62" t="s">
        <v>277</v>
      </c>
      <c r="C63" s="195">
        <v>8632421.040000001</v>
      </c>
      <c r="D63" s="195">
        <v>10588812.470000001</v>
      </c>
    </row>
    <row r="64" spans="1:4" ht="11.25" customHeight="1" x14ac:dyDescent="0.25">
      <c r="A64" s="53">
        <v>5511</v>
      </c>
      <c r="B64" s="25" t="s">
        <v>278</v>
      </c>
      <c r="C64" s="195">
        <v>0</v>
      </c>
      <c r="D64" s="195">
        <v>0</v>
      </c>
    </row>
    <row r="65" spans="1:4" ht="11.25" customHeight="1" x14ac:dyDescent="0.25">
      <c r="A65" s="53">
        <v>5512</v>
      </c>
      <c r="B65" s="25" t="s">
        <v>279</v>
      </c>
      <c r="C65" s="195">
        <v>0</v>
      </c>
      <c r="D65" s="195">
        <v>0</v>
      </c>
    </row>
    <row r="66" spans="1:4" ht="11.25" customHeight="1" x14ac:dyDescent="0.25">
      <c r="A66" s="53">
        <v>5513</v>
      </c>
      <c r="B66" s="25" t="s">
        <v>280</v>
      </c>
      <c r="C66" s="195">
        <v>199901.76</v>
      </c>
      <c r="D66" s="195">
        <v>199901.76</v>
      </c>
    </row>
    <row r="67" spans="1:4" ht="11.25" customHeight="1" x14ac:dyDescent="0.25">
      <c r="A67" s="53">
        <v>5514</v>
      </c>
      <c r="B67" s="25" t="s">
        <v>282</v>
      </c>
      <c r="C67" s="195">
        <v>0</v>
      </c>
      <c r="D67" s="195">
        <v>0</v>
      </c>
    </row>
    <row r="68" spans="1:4" ht="11.25" customHeight="1" x14ac:dyDescent="0.25">
      <c r="A68" s="53">
        <v>5515</v>
      </c>
      <c r="B68" s="25" t="s">
        <v>283</v>
      </c>
      <c r="C68" s="195">
        <v>8202839.2799999993</v>
      </c>
      <c r="D68" s="195">
        <v>10159230.710000001</v>
      </c>
    </row>
    <row r="69" spans="1:4" ht="11.25" customHeight="1" x14ac:dyDescent="0.25">
      <c r="A69" s="53">
        <v>5516</v>
      </c>
      <c r="B69" s="25" t="s">
        <v>284</v>
      </c>
      <c r="C69" s="195">
        <v>0</v>
      </c>
      <c r="D69" s="195">
        <v>0</v>
      </c>
    </row>
    <row r="70" spans="1:4" ht="11.25" customHeight="1" x14ac:dyDescent="0.25">
      <c r="A70" s="53">
        <v>5517</v>
      </c>
      <c r="B70" s="25" t="s">
        <v>285</v>
      </c>
      <c r="C70" s="195">
        <v>229680</v>
      </c>
      <c r="D70" s="195">
        <v>229680</v>
      </c>
    </row>
    <row r="71" spans="1:4" ht="11.25" customHeight="1" x14ac:dyDescent="0.25">
      <c r="A71" s="53">
        <v>5518</v>
      </c>
      <c r="B71" s="25" t="s">
        <v>286</v>
      </c>
      <c r="C71" s="195">
        <v>0</v>
      </c>
      <c r="D71" s="195">
        <v>0</v>
      </c>
    </row>
    <row r="72" spans="1:4" ht="11.25" customHeight="1" x14ac:dyDescent="0.25">
      <c r="A72" s="59">
        <v>5520</v>
      </c>
      <c r="B72" s="62" t="s">
        <v>287</v>
      </c>
      <c r="C72" s="195">
        <v>0</v>
      </c>
      <c r="D72" s="195">
        <v>0</v>
      </c>
    </row>
    <row r="73" spans="1:4" ht="11.25" customHeight="1" x14ac:dyDescent="0.25">
      <c r="A73" s="53">
        <v>5521</v>
      </c>
      <c r="B73" s="25" t="s">
        <v>288</v>
      </c>
      <c r="C73" s="195">
        <v>0</v>
      </c>
      <c r="D73" s="195">
        <v>0</v>
      </c>
    </row>
    <row r="74" spans="1:4" ht="11.25" customHeight="1" x14ac:dyDescent="0.25">
      <c r="A74" s="53">
        <v>5522</v>
      </c>
      <c r="B74" s="25" t="s">
        <v>289</v>
      </c>
      <c r="C74" s="195">
        <v>0</v>
      </c>
      <c r="D74" s="195">
        <v>0</v>
      </c>
    </row>
    <row r="75" spans="1:4" ht="11.25" customHeight="1" x14ac:dyDescent="0.25">
      <c r="A75" s="59">
        <v>5530</v>
      </c>
      <c r="B75" s="62" t="s">
        <v>290</v>
      </c>
      <c r="C75" s="195">
        <v>0</v>
      </c>
      <c r="D75" s="195">
        <v>0</v>
      </c>
    </row>
    <row r="76" spans="1:4" ht="11.25" customHeight="1" x14ac:dyDescent="0.25">
      <c r="A76" s="53">
        <v>5531</v>
      </c>
      <c r="B76" s="25" t="s">
        <v>291</v>
      </c>
      <c r="C76" s="195">
        <v>0</v>
      </c>
      <c r="D76" s="195">
        <v>0</v>
      </c>
    </row>
    <row r="77" spans="1:4" ht="11.25" customHeight="1" x14ac:dyDescent="0.25">
      <c r="A77" s="53">
        <v>5532</v>
      </c>
      <c r="B77" s="25" t="s">
        <v>292</v>
      </c>
      <c r="C77" s="195">
        <v>0</v>
      </c>
      <c r="D77" s="195">
        <v>0</v>
      </c>
    </row>
    <row r="78" spans="1:4" ht="11.25" customHeight="1" x14ac:dyDescent="0.25">
      <c r="A78" s="53">
        <v>5533</v>
      </c>
      <c r="B78" s="25" t="s">
        <v>293</v>
      </c>
      <c r="C78" s="195">
        <v>0</v>
      </c>
      <c r="D78" s="195">
        <v>0</v>
      </c>
    </row>
    <row r="79" spans="1:4" ht="11.25" customHeight="1" x14ac:dyDescent="0.25">
      <c r="A79" s="53">
        <v>5534</v>
      </c>
      <c r="B79" s="25" t="s">
        <v>294</v>
      </c>
      <c r="C79" s="195">
        <v>0</v>
      </c>
      <c r="D79" s="195">
        <v>0</v>
      </c>
    </row>
    <row r="80" spans="1:4" ht="11.25" customHeight="1" x14ac:dyDescent="0.25">
      <c r="A80" s="53">
        <v>5535</v>
      </c>
      <c r="B80" s="25" t="s">
        <v>295</v>
      </c>
      <c r="C80" s="195">
        <v>0</v>
      </c>
      <c r="D80" s="195">
        <v>0</v>
      </c>
    </row>
    <row r="81" spans="1:4" ht="11.25" customHeight="1" x14ac:dyDescent="0.25">
      <c r="A81" s="59">
        <v>5590</v>
      </c>
      <c r="B81" s="62" t="s">
        <v>297</v>
      </c>
      <c r="C81" s="195">
        <v>61894.59</v>
      </c>
      <c r="D81" s="195">
        <v>51647.08</v>
      </c>
    </row>
    <row r="82" spans="1:4" ht="11.25" customHeight="1" x14ac:dyDescent="0.25">
      <c r="A82" s="53">
        <v>5591</v>
      </c>
      <c r="B82" s="25" t="s">
        <v>298</v>
      </c>
      <c r="C82" s="195">
        <v>0</v>
      </c>
      <c r="D82" s="195">
        <v>0</v>
      </c>
    </row>
    <row r="83" spans="1:4" ht="11.25" customHeight="1" x14ac:dyDescent="0.25">
      <c r="A83" s="53">
        <v>5592</v>
      </c>
      <c r="B83" s="25" t="s">
        <v>299</v>
      </c>
      <c r="C83" s="195">
        <v>0</v>
      </c>
      <c r="D83" s="195">
        <v>0</v>
      </c>
    </row>
    <row r="84" spans="1:4" ht="11.25" customHeight="1" x14ac:dyDescent="0.25">
      <c r="A84" s="53">
        <v>5593</v>
      </c>
      <c r="B84" s="25" t="s">
        <v>300</v>
      </c>
      <c r="C84" s="195">
        <v>0</v>
      </c>
      <c r="D84" s="195">
        <v>0</v>
      </c>
    </row>
    <row r="85" spans="1:4" ht="11.25" customHeight="1" x14ac:dyDescent="0.25">
      <c r="A85" s="53">
        <v>5594</v>
      </c>
      <c r="B85" s="25" t="s">
        <v>507</v>
      </c>
      <c r="C85" s="195">
        <v>0</v>
      </c>
      <c r="D85" s="195">
        <v>0</v>
      </c>
    </row>
    <row r="86" spans="1:4" ht="11.25" customHeight="1" x14ac:dyDescent="0.25">
      <c r="A86" s="53">
        <v>5595</v>
      </c>
      <c r="B86" s="25" t="s">
        <v>302</v>
      </c>
      <c r="C86" s="195">
        <v>0</v>
      </c>
      <c r="D86" s="195">
        <v>0</v>
      </c>
    </row>
    <row r="87" spans="1:4" ht="11.25" customHeight="1" x14ac:dyDescent="0.25">
      <c r="A87" s="53">
        <v>5596</v>
      </c>
      <c r="B87" s="25" t="s">
        <v>183</v>
      </c>
      <c r="C87" s="195">
        <v>0</v>
      </c>
      <c r="D87" s="195">
        <v>0</v>
      </c>
    </row>
    <row r="88" spans="1:4" ht="11.25" customHeight="1" x14ac:dyDescent="0.25">
      <c r="A88" s="53">
        <v>5597</v>
      </c>
      <c r="B88" s="25" t="s">
        <v>303</v>
      </c>
      <c r="C88" s="195">
        <v>0</v>
      </c>
      <c r="D88" s="195">
        <v>0</v>
      </c>
    </row>
    <row r="89" spans="1:4" ht="11.25" customHeight="1" x14ac:dyDescent="0.25">
      <c r="A89" s="53">
        <v>5599</v>
      </c>
      <c r="B89" s="25" t="s">
        <v>305</v>
      </c>
      <c r="C89" s="195">
        <v>61894.59</v>
      </c>
      <c r="D89" s="195">
        <v>51647.08</v>
      </c>
    </row>
    <row r="90" spans="1:4" ht="11.25" customHeight="1" x14ac:dyDescent="0.25">
      <c r="A90" s="59">
        <v>5600</v>
      </c>
      <c r="B90" s="62" t="s">
        <v>306</v>
      </c>
      <c r="C90" s="130">
        <v>0</v>
      </c>
      <c r="D90" s="130">
        <v>0</v>
      </c>
    </row>
    <row r="91" spans="1:4" ht="11.25" customHeight="1" x14ac:dyDescent="0.25">
      <c r="A91" s="59">
        <v>5610</v>
      </c>
      <c r="B91" s="62" t="s">
        <v>307</v>
      </c>
      <c r="C91" s="195">
        <v>0</v>
      </c>
      <c r="D91" s="195">
        <v>0</v>
      </c>
    </row>
    <row r="92" spans="1:4" ht="11.25" customHeight="1" x14ac:dyDescent="0.25">
      <c r="A92" s="53">
        <v>5611</v>
      </c>
      <c r="B92" s="25" t="s">
        <v>308</v>
      </c>
      <c r="C92" s="195">
        <v>0</v>
      </c>
      <c r="D92" s="195">
        <v>0</v>
      </c>
    </row>
    <row r="93" spans="1:4" ht="11.25" customHeight="1" x14ac:dyDescent="0.25">
      <c r="A93" s="59">
        <v>2110</v>
      </c>
      <c r="B93" s="66" t="s">
        <v>508</v>
      </c>
      <c r="C93" s="130">
        <v>1934015.2180000001</v>
      </c>
      <c r="D93" s="130">
        <v>5296852.148</v>
      </c>
    </row>
    <row r="94" spans="1:4" ht="11.25" customHeight="1" x14ac:dyDescent="0.25">
      <c r="A94" s="53">
        <v>2111</v>
      </c>
      <c r="B94" s="25" t="s">
        <v>509</v>
      </c>
      <c r="C94" s="195">
        <v>0</v>
      </c>
      <c r="D94" s="195">
        <v>0</v>
      </c>
    </row>
    <row r="95" spans="1:4" ht="11.25" customHeight="1" x14ac:dyDescent="0.25">
      <c r="A95" s="53">
        <v>2112</v>
      </c>
      <c r="B95" s="25" t="s">
        <v>510</v>
      </c>
      <c r="C95" s="195">
        <v>-2848135.1299999952</v>
      </c>
      <c r="D95" s="195">
        <v>2571709.1980000138</v>
      </c>
    </row>
    <row r="96" spans="1:4" ht="11.25" customHeight="1" x14ac:dyDescent="0.25">
      <c r="A96" s="53">
        <v>2112</v>
      </c>
      <c r="B96" s="25" t="s">
        <v>511</v>
      </c>
      <c r="C96" s="195">
        <v>0</v>
      </c>
      <c r="D96" s="195">
        <v>0</v>
      </c>
    </row>
    <row r="97" spans="1:4" ht="11.25" customHeight="1" x14ac:dyDescent="0.25">
      <c r="A97" s="53">
        <v>2115</v>
      </c>
      <c r="B97" s="25" t="s">
        <v>512</v>
      </c>
      <c r="C97" s="195">
        <v>0</v>
      </c>
      <c r="D97" s="195">
        <v>0</v>
      </c>
    </row>
    <row r="98" spans="1:4" ht="11.25" customHeight="1" x14ac:dyDescent="0.25">
      <c r="A98" s="53">
        <v>2114</v>
      </c>
      <c r="B98" s="25" t="s">
        <v>513</v>
      </c>
      <c r="C98" s="195">
        <v>0</v>
      </c>
      <c r="D98" s="195">
        <v>0</v>
      </c>
    </row>
    <row r="99" spans="1:4" ht="11.25" customHeight="1" x14ac:dyDescent="0.25">
      <c r="A99" s="59">
        <v>5120</v>
      </c>
      <c r="B99" s="66" t="s">
        <v>348</v>
      </c>
      <c r="C99" s="130">
        <v>11160086.039999999</v>
      </c>
      <c r="D99" s="130">
        <v>9238404.9299999997</v>
      </c>
    </row>
    <row r="100" spans="1:4" ht="11.25" customHeight="1" x14ac:dyDescent="0.25">
      <c r="A100" s="53">
        <v>5120</v>
      </c>
      <c r="B100" s="5" t="s">
        <v>348</v>
      </c>
      <c r="C100" s="130">
        <v>11160086.039999999</v>
      </c>
      <c r="D100" s="130">
        <v>9238404.9299999997</v>
      </c>
    </row>
    <row r="101" spans="1:4" ht="9.75" customHeight="1" x14ac:dyDescent="0.25">
      <c r="A101" s="53"/>
      <c r="B101" s="60" t="s">
        <v>514</v>
      </c>
      <c r="C101" s="130">
        <v>0</v>
      </c>
      <c r="D101" s="130">
        <v>0</v>
      </c>
    </row>
    <row r="102" spans="1:4" ht="9.75" customHeight="1" x14ac:dyDescent="0.25">
      <c r="A102" s="59">
        <v>4300</v>
      </c>
      <c r="B102" s="60" t="s">
        <v>37</v>
      </c>
      <c r="C102" s="195">
        <v>5056094.25</v>
      </c>
      <c r="D102" s="195">
        <v>3160127.39</v>
      </c>
    </row>
    <row r="103" spans="1:4" ht="9.75" customHeight="1" x14ac:dyDescent="0.25">
      <c r="A103" s="59">
        <v>4310</v>
      </c>
      <c r="B103" s="60" t="s">
        <v>167</v>
      </c>
      <c r="C103" s="195">
        <v>4557829.8899999997</v>
      </c>
      <c r="D103" s="195">
        <v>3159341.07</v>
      </c>
    </row>
    <row r="104" spans="1:4" ht="9.75" customHeight="1" x14ac:dyDescent="0.25">
      <c r="A104" s="53">
        <v>4311</v>
      </c>
      <c r="B104" s="67" t="s">
        <v>168</v>
      </c>
      <c r="C104" s="195">
        <v>4557829.8899999997</v>
      </c>
      <c r="D104" s="195">
        <v>3159341.07</v>
      </c>
    </row>
    <row r="105" spans="1:4" ht="9.75" customHeight="1" x14ac:dyDescent="0.25">
      <c r="A105" s="53">
        <v>4319</v>
      </c>
      <c r="B105" s="67" t="s">
        <v>169</v>
      </c>
      <c r="C105" s="195">
        <v>0</v>
      </c>
      <c r="D105" s="195">
        <v>0</v>
      </c>
    </row>
    <row r="106" spans="1:4" ht="9.75" customHeight="1" x14ac:dyDescent="0.25">
      <c r="A106" s="59">
        <v>4320</v>
      </c>
      <c r="B106" s="60" t="s">
        <v>170</v>
      </c>
      <c r="C106" s="195">
        <v>0</v>
      </c>
      <c r="D106" s="195">
        <v>0</v>
      </c>
    </row>
    <row r="107" spans="1:4" ht="9.75" customHeight="1" x14ac:dyDescent="0.25">
      <c r="A107" s="53">
        <v>4321</v>
      </c>
      <c r="B107" s="67" t="s">
        <v>171</v>
      </c>
      <c r="C107" s="195">
        <v>0</v>
      </c>
      <c r="D107" s="195">
        <v>0</v>
      </c>
    </row>
    <row r="108" spans="1:4" ht="9.75" customHeight="1" x14ac:dyDescent="0.25">
      <c r="A108" s="53">
        <v>4322</v>
      </c>
      <c r="B108" s="67" t="s">
        <v>172</v>
      </c>
      <c r="C108" s="195">
        <v>0</v>
      </c>
      <c r="D108" s="195">
        <v>0</v>
      </c>
    </row>
    <row r="109" spans="1:4" ht="9.75" customHeight="1" x14ac:dyDescent="0.25">
      <c r="A109" s="53">
        <v>4323</v>
      </c>
      <c r="B109" s="67" t="s">
        <v>173</v>
      </c>
      <c r="C109" s="195">
        <v>0</v>
      </c>
      <c r="D109" s="195">
        <v>0</v>
      </c>
    </row>
    <row r="110" spans="1:4" ht="9.75" customHeight="1" x14ac:dyDescent="0.25">
      <c r="A110" s="53">
        <v>4324</v>
      </c>
      <c r="B110" s="67" t="s">
        <v>174</v>
      </c>
      <c r="C110" s="195">
        <v>0</v>
      </c>
      <c r="D110" s="195">
        <v>0</v>
      </c>
    </row>
    <row r="111" spans="1:4" ht="9.75" customHeight="1" x14ac:dyDescent="0.25">
      <c r="A111" s="53">
        <v>4325</v>
      </c>
      <c r="B111" s="67" t="s">
        <v>175</v>
      </c>
      <c r="C111" s="195">
        <v>0</v>
      </c>
      <c r="D111" s="195">
        <v>0</v>
      </c>
    </row>
    <row r="112" spans="1:4" ht="9.75" customHeight="1" x14ac:dyDescent="0.25">
      <c r="A112" s="59">
        <v>4330</v>
      </c>
      <c r="B112" s="60" t="s">
        <v>177</v>
      </c>
      <c r="C112" s="195">
        <v>0</v>
      </c>
      <c r="D112" s="195">
        <v>0</v>
      </c>
    </row>
    <row r="113" spans="1:4" ht="9.75" customHeight="1" x14ac:dyDescent="0.25">
      <c r="A113" s="53">
        <v>4331</v>
      </c>
      <c r="B113" s="67" t="s">
        <v>177</v>
      </c>
      <c r="C113" s="195">
        <v>0</v>
      </c>
      <c r="D113" s="195">
        <v>0</v>
      </c>
    </row>
    <row r="114" spans="1:4" ht="9.75" customHeight="1" x14ac:dyDescent="0.25">
      <c r="A114" s="59">
        <v>4340</v>
      </c>
      <c r="B114" s="60" t="s">
        <v>178</v>
      </c>
      <c r="C114" s="195">
        <v>0</v>
      </c>
      <c r="D114" s="195">
        <v>0</v>
      </c>
    </row>
    <row r="115" spans="1:4" ht="9.75" customHeight="1" x14ac:dyDescent="0.25">
      <c r="A115" s="53">
        <v>4341</v>
      </c>
      <c r="B115" s="67" t="s">
        <v>178</v>
      </c>
      <c r="C115" s="195">
        <v>0</v>
      </c>
      <c r="D115" s="195">
        <v>0</v>
      </c>
    </row>
    <row r="116" spans="1:4" ht="9.75" customHeight="1" x14ac:dyDescent="0.25">
      <c r="A116" s="59">
        <v>4390</v>
      </c>
      <c r="B116" s="60" t="s">
        <v>179</v>
      </c>
      <c r="C116" s="195">
        <v>498264.36</v>
      </c>
      <c r="D116" s="195">
        <v>786.31999999999994</v>
      </c>
    </row>
    <row r="117" spans="1:4" ht="9.75" customHeight="1" x14ac:dyDescent="0.25">
      <c r="A117" s="53">
        <v>4392</v>
      </c>
      <c r="B117" s="67" t="s">
        <v>180</v>
      </c>
      <c r="C117" s="195">
        <v>0</v>
      </c>
      <c r="D117" s="195">
        <v>0</v>
      </c>
    </row>
    <row r="118" spans="1:4" ht="9.75" customHeight="1" x14ac:dyDescent="0.25">
      <c r="A118" s="53">
        <v>4393</v>
      </c>
      <c r="B118" s="67" t="s">
        <v>181</v>
      </c>
      <c r="C118" s="195">
        <v>0</v>
      </c>
      <c r="D118" s="195">
        <v>0</v>
      </c>
    </row>
    <row r="119" spans="1:4" ht="9.75" customHeight="1" x14ac:dyDescent="0.25">
      <c r="A119" s="53">
        <v>4394</v>
      </c>
      <c r="B119" s="67" t="s">
        <v>182</v>
      </c>
      <c r="C119" s="195">
        <v>0</v>
      </c>
      <c r="D119" s="195">
        <v>0</v>
      </c>
    </row>
    <row r="120" spans="1:4" ht="9.75" customHeight="1" x14ac:dyDescent="0.25">
      <c r="A120" s="53">
        <v>4395</v>
      </c>
      <c r="B120" s="67" t="s">
        <v>183</v>
      </c>
      <c r="C120" s="195">
        <v>0</v>
      </c>
      <c r="D120" s="195">
        <v>0</v>
      </c>
    </row>
    <row r="121" spans="1:4" ht="9.75" customHeight="1" x14ac:dyDescent="0.25">
      <c r="A121" s="53">
        <v>4396</v>
      </c>
      <c r="B121" s="67" t="s">
        <v>184</v>
      </c>
      <c r="C121" s="195">
        <v>0</v>
      </c>
      <c r="D121" s="195">
        <v>0</v>
      </c>
    </row>
    <row r="122" spans="1:4" ht="9.75" customHeight="1" x14ac:dyDescent="0.25">
      <c r="A122" s="53">
        <v>4397</v>
      </c>
      <c r="B122" s="67" t="s">
        <v>185</v>
      </c>
      <c r="C122" s="195">
        <v>0</v>
      </c>
      <c r="D122" s="195">
        <v>0</v>
      </c>
    </row>
    <row r="123" spans="1:4" ht="9.75" customHeight="1" x14ac:dyDescent="0.25">
      <c r="A123" s="53">
        <v>4399</v>
      </c>
      <c r="B123" s="67" t="s">
        <v>179</v>
      </c>
      <c r="C123" s="195">
        <v>498264.36</v>
      </c>
      <c r="D123" s="195">
        <v>786.31999999999994</v>
      </c>
    </row>
    <row r="124" spans="1:4" ht="11.25" customHeight="1" x14ac:dyDescent="0.25">
      <c r="A124" s="59">
        <v>1120</v>
      </c>
      <c r="B124" s="66" t="s">
        <v>515</v>
      </c>
      <c r="C124" s="130">
        <v>348151.30999999988</v>
      </c>
      <c r="D124" s="130">
        <v>31202.761200000012</v>
      </c>
    </row>
    <row r="125" spans="1:4" ht="11.25" customHeight="1" x14ac:dyDescent="0.25">
      <c r="A125" s="53">
        <v>1124</v>
      </c>
      <c r="B125" s="5" t="s">
        <v>516</v>
      </c>
      <c r="C125" s="195">
        <v>0</v>
      </c>
      <c r="D125" s="130">
        <v>0</v>
      </c>
    </row>
    <row r="126" spans="1:4" ht="11.25" customHeight="1" x14ac:dyDescent="0.25">
      <c r="A126" s="53">
        <v>1124</v>
      </c>
      <c r="B126" s="5" t="s">
        <v>517</v>
      </c>
      <c r="C126" s="195">
        <v>0</v>
      </c>
      <c r="D126" s="195">
        <v>0</v>
      </c>
    </row>
    <row r="127" spans="1:4" ht="11.25" customHeight="1" x14ac:dyDescent="0.25">
      <c r="A127" s="53">
        <v>1124</v>
      </c>
      <c r="B127" s="5" t="s">
        <v>518</v>
      </c>
      <c r="C127" s="195">
        <v>0</v>
      </c>
      <c r="D127" s="195">
        <v>0</v>
      </c>
    </row>
    <row r="128" spans="1:4" ht="11.25" customHeight="1" x14ac:dyDescent="0.25">
      <c r="A128" s="53">
        <v>1124</v>
      </c>
      <c r="B128" s="5" t="s">
        <v>519</v>
      </c>
      <c r="C128" s="195">
        <v>0</v>
      </c>
      <c r="D128" s="195">
        <v>0</v>
      </c>
    </row>
    <row r="129" spans="1:4" ht="11.25" customHeight="1" x14ac:dyDescent="0.25">
      <c r="A129" s="53">
        <v>1124</v>
      </c>
      <c r="B129" s="5" t="s">
        <v>520</v>
      </c>
      <c r="C129" s="195">
        <v>0</v>
      </c>
      <c r="D129" s="195">
        <v>0</v>
      </c>
    </row>
    <row r="130" spans="1:4" ht="11.25" customHeight="1" x14ac:dyDescent="0.25">
      <c r="A130" s="53">
        <v>1124</v>
      </c>
      <c r="B130" s="5" t="s">
        <v>521</v>
      </c>
      <c r="C130" s="195">
        <v>0</v>
      </c>
      <c r="D130" s="130">
        <v>0</v>
      </c>
    </row>
    <row r="131" spans="1:4" ht="11.25" customHeight="1" x14ac:dyDescent="0.25">
      <c r="A131" s="53">
        <v>1122</v>
      </c>
      <c r="B131" s="5" t="s">
        <v>522</v>
      </c>
      <c r="C131" s="195">
        <v>0</v>
      </c>
      <c r="D131" s="195">
        <v>0</v>
      </c>
    </row>
    <row r="132" spans="1:4" ht="11.25" customHeight="1" x14ac:dyDescent="0.25">
      <c r="A132" s="53">
        <v>1122</v>
      </c>
      <c r="B132" s="5" t="s">
        <v>523</v>
      </c>
      <c r="C132" s="195">
        <v>0</v>
      </c>
      <c r="D132" s="195">
        <v>0</v>
      </c>
    </row>
    <row r="133" spans="1:4" ht="11.25" customHeight="1" x14ac:dyDescent="0.25">
      <c r="A133" s="53">
        <v>1122</v>
      </c>
      <c r="B133" s="5" t="s">
        <v>524</v>
      </c>
      <c r="C133" s="195">
        <v>0</v>
      </c>
      <c r="D133" s="195">
        <v>0</v>
      </c>
    </row>
    <row r="134" spans="1:4" ht="11.25" customHeight="1" x14ac:dyDescent="0.25">
      <c r="A134" s="59">
        <v>5120</v>
      </c>
      <c r="B134" s="66" t="s">
        <v>348</v>
      </c>
      <c r="C134" s="130">
        <v>11160086.039999999</v>
      </c>
      <c r="D134" s="130">
        <v>11160086.039999999</v>
      </c>
    </row>
    <row r="135" spans="1:4" ht="11.25" customHeight="1" x14ac:dyDescent="0.25">
      <c r="A135" s="53">
        <v>5120</v>
      </c>
      <c r="B135" s="5" t="s">
        <v>348</v>
      </c>
      <c r="C135" s="195">
        <v>11160086.039999999</v>
      </c>
      <c r="D135" s="195">
        <v>11160086.039999999</v>
      </c>
    </row>
    <row r="136" spans="1:4" ht="11.25" customHeight="1" x14ac:dyDescent="0.25">
      <c r="A136" s="53"/>
      <c r="B136" s="68" t="s">
        <v>525</v>
      </c>
      <c r="C136" s="130">
        <f>C48+C49-C101</f>
        <v>25492889.771999985</v>
      </c>
      <c r="D136" s="130">
        <f>D48+D49-D101</f>
        <v>17146685.074000031</v>
      </c>
    </row>
    <row r="137" spans="1:4" ht="9" customHeight="1" x14ac:dyDescent="0.25">
      <c r="A137" s="25"/>
      <c r="B137" s="25"/>
      <c r="C137" s="25"/>
      <c r="D137" s="25"/>
    </row>
    <row r="138" spans="1:4" ht="9.75" customHeight="1" x14ac:dyDescent="0.25">
      <c r="A138" s="25"/>
      <c r="B138" s="25" t="s">
        <v>309</v>
      </c>
      <c r="C138" s="25"/>
      <c r="D138" s="25"/>
    </row>
  </sheetData>
  <mergeCells count="4">
    <mergeCell ref="A1:C1"/>
    <mergeCell ref="A2:C2"/>
    <mergeCell ref="A3:C3"/>
    <mergeCell ref="A4:C4"/>
  </mergeCells>
  <pageMargins left="0.70866141732283472" right="0.70866141732283472" top="0.74803149606299213" bottom="0.74803149606299213" header="0" footer="0"/>
  <pageSetup paperSize="9" scale="70" orientation="portrait" r:id="rId1"/>
  <rowBreaks count="1" manualBreakCount="1">
    <brk id="80"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85" t="s">
        <v>1943</v>
      </c>
      <c r="B1" s="586"/>
      <c r="C1" s="587"/>
    </row>
    <row r="2" spans="1:3" ht="11.25" customHeight="1" x14ac:dyDescent="0.25">
      <c r="A2" s="588" t="s">
        <v>526</v>
      </c>
      <c r="B2" s="589"/>
      <c r="C2" s="590"/>
    </row>
    <row r="3" spans="1:3" ht="11.25" customHeight="1" x14ac:dyDescent="0.25">
      <c r="A3" s="527" t="s">
        <v>637</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93">
        <v>220000151.21000001</v>
      </c>
    </row>
    <row r="7" spans="1:3" ht="7.5" customHeight="1" x14ac:dyDescent="0.25">
      <c r="A7" s="5"/>
      <c r="B7" s="73"/>
      <c r="C7" s="211"/>
    </row>
    <row r="8" spans="1:3" ht="9.75" customHeight="1" x14ac:dyDescent="0.25">
      <c r="A8" s="75" t="s">
        <v>530</v>
      </c>
      <c r="B8" s="75"/>
      <c r="C8" s="184">
        <f>SUM(C9:C14)</f>
        <v>5138620.3499999046</v>
      </c>
    </row>
    <row r="9" spans="1:3" ht="9.75" customHeight="1" x14ac:dyDescent="0.25">
      <c r="A9" s="77" t="s">
        <v>531</v>
      </c>
      <c r="B9" s="78" t="s">
        <v>167</v>
      </c>
      <c r="C9" s="212">
        <v>116</v>
      </c>
    </row>
    <row r="10" spans="1:3" ht="9.75" customHeight="1" x14ac:dyDescent="0.25">
      <c r="A10" s="80" t="s">
        <v>532</v>
      </c>
      <c r="B10" s="81" t="s">
        <v>533</v>
      </c>
      <c r="C10" s="212">
        <v>0</v>
      </c>
    </row>
    <row r="11" spans="1:3" ht="9.75" customHeight="1" x14ac:dyDescent="0.25">
      <c r="A11" s="80" t="s">
        <v>534</v>
      </c>
      <c r="B11" s="81" t="s">
        <v>177</v>
      </c>
      <c r="C11" s="212">
        <v>0</v>
      </c>
    </row>
    <row r="12" spans="1:3" ht="9.75" customHeight="1" x14ac:dyDescent="0.25">
      <c r="A12" s="80" t="s">
        <v>535</v>
      </c>
      <c r="B12" s="81" t="s">
        <v>178</v>
      </c>
      <c r="C12" s="212">
        <v>0</v>
      </c>
    </row>
    <row r="13" spans="1:3" ht="9.75" customHeight="1" x14ac:dyDescent="0.25">
      <c r="A13" s="80" t="s">
        <v>536</v>
      </c>
      <c r="B13" s="81" t="s">
        <v>179</v>
      </c>
      <c r="C13" s="212">
        <v>82410.099999904603</v>
      </c>
    </row>
    <row r="14" spans="1:3" ht="9.75" customHeight="1" x14ac:dyDescent="0.25">
      <c r="A14" s="82" t="s">
        <v>537</v>
      </c>
      <c r="B14" s="83" t="s">
        <v>538</v>
      </c>
      <c r="C14" s="212">
        <v>5056094.25</v>
      </c>
    </row>
    <row r="15" spans="1:3" ht="7.5" customHeight="1" x14ac:dyDescent="0.25">
      <c r="A15" s="5"/>
      <c r="B15" s="84"/>
      <c r="C15" s="213"/>
    </row>
    <row r="16" spans="1:3" ht="9.75" customHeight="1" x14ac:dyDescent="0.25">
      <c r="A16" s="75" t="s">
        <v>539</v>
      </c>
      <c r="B16" s="73"/>
      <c r="C16" s="184">
        <f>SUM(C17:C19)</f>
        <v>0</v>
      </c>
    </row>
    <row r="17" spans="1:3" ht="9.75" customHeight="1" x14ac:dyDescent="0.25">
      <c r="A17" s="86">
        <v>3.1</v>
      </c>
      <c r="B17" s="81" t="s">
        <v>540</v>
      </c>
      <c r="C17" s="212">
        <v>0</v>
      </c>
    </row>
    <row r="18" spans="1:3" ht="9.75" customHeight="1" x14ac:dyDescent="0.25">
      <c r="A18" s="87">
        <v>3.2</v>
      </c>
      <c r="B18" s="81" t="s">
        <v>541</v>
      </c>
      <c r="C18" s="212">
        <v>0</v>
      </c>
    </row>
    <row r="19" spans="1:3" ht="9.75" customHeight="1" x14ac:dyDescent="0.25">
      <c r="A19" s="87">
        <v>3.3</v>
      </c>
      <c r="B19" s="83" t="s">
        <v>542</v>
      </c>
      <c r="C19" s="214">
        <v>0</v>
      </c>
    </row>
    <row r="20" spans="1:3" ht="7.5" customHeight="1" x14ac:dyDescent="0.25">
      <c r="A20" s="5"/>
      <c r="B20" s="83"/>
      <c r="C20" s="215"/>
    </row>
    <row r="21" spans="1:3" ht="9.75" customHeight="1" x14ac:dyDescent="0.25">
      <c r="A21" s="91" t="s">
        <v>543</v>
      </c>
      <c r="B21" s="91"/>
      <c r="C21" s="193">
        <f>C6+C8-C16</f>
        <v>225138771.55999991</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1944</v>
      </c>
      <c r="B1" s="525"/>
      <c r="C1" s="526"/>
    </row>
    <row r="2" spans="1:3" ht="11.25" customHeight="1" x14ac:dyDescent="0.25">
      <c r="A2" s="535" t="s">
        <v>544</v>
      </c>
      <c r="B2" s="519"/>
      <c r="C2" s="528"/>
    </row>
    <row r="3" spans="1:3" ht="11.25" customHeight="1" x14ac:dyDescent="0.25">
      <c r="A3" s="535" t="s">
        <v>637</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81">
        <v>216733875.19999999</v>
      </c>
    </row>
    <row r="7" spans="1:3" ht="7.5" customHeight="1" x14ac:dyDescent="0.25">
      <c r="A7" s="96"/>
      <c r="B7" s="73"/>
      <c r="C7" s="74"/>
    </row>
    <row r="8" spans="1:3" ht="9.75" customHeight="1" x14ac:dyDescent="0.25">
      <c r="A8" s="75" t="s">
        <v>546</v>
      </c>
      <c r="B8" s="97"/>
      <c r="C8" s="76">
        <f>SUM(C9:C29)</f>
        <v>22347524.960000001</v>
      </c>
    </row>
    <row r="9" spans="1:3" ht="9.75" customHeight="1" x14ac:dyDescent="0.25">
      <c r="A9" s="98">
        <v>2.1</v>
      </c>
      <c r="B9" s="99" t="s">
        <v>201</v>
      </c>
      <c r="C9" s="186">
        <v>0</v>
      </c>
    </row>
    <row r="10" spans="1:3" ht="9.75" customHeight="1" x14ac:dyDescent="0.25">
      <c r="A10" s="98">
        <v>2.2000000000000002</v>
      </c>
      <c r="B10" s="99" t="s">
        <v>197</v>
      </c>
      <c r="C10" s="186">
        <v>0</v>
      </c>
    </row>
    <row r="11" spans="1:3" ht="9.75" customHeight="1" x14ac:dyDescent="0.25">
      <c r="A11" s="101">
        <v>2.2999999999999998</v>
      </c>
      <c r="B11" s="102" t="s">
        <v>372</v>
      </c>
      <c r="C11" s="186">
        <v>636783.75</v>
      </c>
    </row>
    <row r="12" spans="1:3" ht="9.75" customHeight="1" x14ac:dyDescent="0.25">
      <c r="A12" s="101">
        <v>2.4</v>
      </c>
      <c r="B12" s="102" t="s">
        <v>373</v>
      </c>
      <c r="C12" s="186">
        <v>0</v>
      </c>
    </row>
    <row r="13" spans="1:3" ht="9.75" customHeight="1" x14ac:dyDescent="0.25">
      <c r="A13" s="101">
        <v>2.5</v>
      </c>
      <c r="B13" s="102" t="s">
        <v>374</v>
      </c>
      <c r="C13" s="186">
        <v>0</v>
      </c>
    </row>
    <row r="14" spans="1:3" ht="9.75" customHeight="1" x14ac:dyDescent="0.25">
      <c r="A14" s="101">
        <v>2.6</v>
      </c>
      <c r="B14" s="102" t="s">
        <v>375</v>
      </c>
      <c r="C14" s="186">
        <v>2127906.88</v>
      </c>
    </row>
    <row r="15" spans="1:3" ht="9.75" customHeight="1" x14ac:dyDescent="0.25">
      <c r="A15" s="101">
        <v>2.7</v>
      </c>
      <c r="B15" s="102" t="s">
        <v>376</v>
      </c>
      <c r="C15" s="186">
        <v>0</v>
      </c>
    </row>
    <row r="16" spans="1:3" ht="9.75" customHeight="1" x14ac:dyDescent="0.25">
      <c r="A16" s="101">
        <v>2.8</v>
      </c>
      <c r="B16" s="102" t="s">
        <v>377</v>
      </c>
      <c r="C16" s="186">
        <v>10522870.869999999</v>
      </c>
    </row>
    <row r="17" spans="1:3" ht="9.75" customHeight="1" x14ac:dyDescent="0.25">
      <c r="A17" s="101">
        <v>2.9</v>
      </c>
      <c r="B17" s="102" t="s">
        <v>379</v>
      </c>
      <c r="C17" s="186">
        <v>0</v>
      </c>
    </row>
    <row r="18" spans="1:3" ht="9.75" customHeight="1" x14ac:dyDescent="0.25">
      <c r="A18" s="101" t="s">
        <v>547</v>
      </c>
      <c r="B18" s="102" t="s">
        <v>548</v>
      </c>
      <c r="C18" s="186">
        <f>SUM(C19:C29)</f>
        <v>4529981.7300000004</v>
      </c>
    </row>
    <row r="19" spans="1:3" ht="9.75" customHeight="1" x14ac:dyDescent="0.25">
      <c r="A19" s="101" t="s">
        <v>549</v>
      </c>
      <c r="B19" s="102" t="s">
        <v>385</v>
      </c>
      <c r="C19" s="186">
        <v>412507</v>
      </c>
    </row>
    <row r="20" spans="1:3" ht="9.75" customHeight="1" x14ac:dyDescent="0.25">
      <c r="A20" s="101" t="s">
        <v>550</v>
      </c>
      <c r="B20" s="102" t="s">
        <v>551</v>
      </c>
      <c r="C20" s="186">
        <v>0</v>
      </c>
    </row>
    <row r="21" spans="1:3" ht="9.75" customHeight="1" x14ac:dyDescent="0.25">
      <c r="A21" s="101" t="s">
        <v>552</v>
      </c>
      <c r="B21" s="102" t="s">
        <v>553</v>
      </c>
      <c r="C21" s="186">
        <v>0</v>
      </c>
    </row>
    <row r="22" spans="1:3" ht="9.75" customHeight="1" x14ac:dyDescent="0.25">
      <c r="A22" s="101" t="s">
        <v>554</v>
      </c>
      <c r="B22" s="102" t="s">
        <v>555</v>
      </c>
      <c r="C22" s="186">
        <v>0</v>
      </c>
    </row>
    <row r="23" spans="1:3" ht="9.75" customHeight="1" x14ac:dyDescent="0.25">
      <c r="A23" s="101" t="s">
        <v>556</v>
      </c>
      <c r="B23" s="102" t="s">
        <v>557</v>
      </c>
      <c r="C23" s="186">
        <v>0</v>
      </c>
    </row>
    <row r="24" spans="1:3" ht="9.75" customHeight="1" x14ac:dyDescent="0.25">
      <c r="A24" s="101" t="s">
        <v>558</v>
      </c>
      <c r="B24" s="102" t="s">
        <v>559</v>
      </c>
      <c r="C24" s="186">
        <v>0</v>
      </c>
    </row>
    <row r="25" spans="1:3" ht="9.75" customHeight="1" x14ac:dyDescent="0.25">
      <c r="A25" s="101" t="s">
        <v>560</v>
      </c>
      <c r="B25" s="102" t="s">
        <v>561</v>
      </c>
      <c r="C25" s="186">
        <v>0</v>
      </c>
    </row>
    <row r="26" spans="1:3" ht="9.75" customHeight="1" x14ac:dyDescent="0.25">
      <c r="A26" s="101" t="s">
        <v>562</v>
      </c>
      <c r="B26" s="102" t="s">
        <v>563</v>
      </c>
      <c r="C26" s="186">
        <v>0</v>
      </c>
    </row>
    <row r="27" spans="1:3" ht="9.75" customHeight="1" x14ac:dyDescent="0.25">
      <c r="A27" s="101" t="s">
        <v>564</v>
      </c>
      <c r="B27" s="102" t="s">
        <v>565</v>
      </c>
      <c r="C27" s="186">
        <v>0</v>
      </c>
    </row>
    <row r="28" spans="1:3" ht="9.75" customHeight="1" x14ac:dyDescent="0.25">
      <c r="A28" s="101" t="s">
        <v>566</v>
      </c>
      <c r="B28" s="102" t="s">
        <v>567</v>
      </c>
      <c r="C28" s="186">
        <v>4117474.73</v>
      </c>
    </row>
    <row r="29" spans="1:3" ht="9.75" customHeight="1" x14ac:dyDescent="0.25">
      <c r="A29" s="101" t="s">
        <v>568</v>
      </c>
      <c r="B29" s="99" t="s">
        <v>569</v>
      </c>
      <c r="C29" s="186">
        <v>0</v>
      </c>
    </row>
    <row r="30" spans="1:3" ht="7.5" customHeight="1" x14ac:dyDescent="0.25">
      <c r="A30" s="96"/>
      <c r="B30" s="103"/>
      <c r="C30" s="104"/>
    </row>
    <row r="31" spans="1:3" ht="9.75" customHeight="1" x14ac:dyDescent="0.25">
      <c r="A31" s="105" t="s">
        <v>570</v>
      </c>
      <c r="B31" s="106"/>
      <c r="C31" s="107">
        <f>SUM(C32:C38)</f>
        <v>8694315.6300000008</v>
      </c>
    </row>
    <row r="32" spans="1:3" ht="9.75" customHeight="1" x14ac:dyDescent="0.25">
      <c r="A32" s="101" t="s">
        <v>571</v>
      </c>
      <c r="B32" s="102" t="s">
        <v>277</v>
      </c>
      <c r="C32" s="186">
        <v>8632421.040000001</v>
      </c>
    </row>
    <row r="33" spans="1:3" ht="9.75" customHeight="1" x14ac:dyDescent="0.25">
      <c r="A33" s="101" t="s">
        <v>572</v>
      </c>
      <c r="B33" s="102" t="s">
        <v>287</v>
      </c>
      <c r="C33" s="186">
        <v>0</v>
      </c>
    </row>
    <row r="34" spans="1:3" ht="9.75" customHeight="1" x14ac:dyDescent="0.25">
      <c r="A34" s="101" t="s">
        <v>573</v>
      </c>
      <c r="B34" s="102" t="s">
        <v>290</v>
      </c>
      <c r="C34" s="186">
        <v>0</v>
      </c>
    </row>
    <row r="35" spans="1:3" ht="9.75" customHeight="1" x14ac:dyDescent="0.25">
      <c r="A35" s="101" t="s">
        <v>574</v>
      </c>
      <c r="B35" s="102" t="s">
        <v>297</v>
      </c>
      <c r="C35" s="186">
        <v>61894.59</v>
      </c>
    </row>
    <row r="36" spans="1:3" ht="9.75" customHeight="1" x14ac:dyDescent="0.25">
      <c r="A36" s="101" t="s">
        <v>575</v>
      </c>
      <c r="B36" s="102" t="s">
        <v>307</v>
      </c>
      <c r="C36" s="191">
        <v>0</v>
      </c>
    </row>
    <row r="37" spans="1:3" ht="9.75" customHeight="1" x14ac:dyDescent="0.25">
      <c r="A37" s="101" t="s">
        <v>576</v>
      </c>
      <c r="B37" s="102" t="s">
        <v>577</v>
      </c>
      <c r="C37" s="100">
        <v>0</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203080665.86999997</v>
      </c>
    </row>
    <row r="41" spans="1:3" ht="9.75" customHeight="1" x14ac:dyDescent="0.25">
      <c r="A41" s="5"/>
      <c r="B41" s="5"/>
      <c r="C41" s="5"/>
    </row>
    <row r="42" spans="1:3" ht="9.75" customHeight="1" x14ac:dyDescent="0.25">
      <c r="A42" s="25" t="s">
        <v>1981</v>
      </c>
      <c r="C42" s="5"/>
    </row>
    <row r="43" spans="1:3" s="180" customFormat="1" ht="11.25" x14ac:dyDescent="0.2">
      <c r="A43"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J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8.42578125" customWidth="1"/>
    <col min="11" max="26" width="9.140625" customWidth="1"/>
  </cols>
  <sheetData>
    <row r="1" spans="1:10" ht="11.25" customHeight="1" x14ac:dyDescent="0.25">
      <c r="A1" s="541" t="s">
        <v>1943</v>
      </c>
      <c r="B1" s="583"/>
      <c r="C1" s="583"/>
      <c r="D1" s="583"/>
      <c r="E1" s="583"/>
      <c r="F1" s="583"/>
      <c r="G1" s="113" t="s">
        <v>92</v>
      </c>
      <c r="H1" s="114">
        <v>2024</v>
      </c>
      <c r="I1" s="25"/>
      <c r="J1" s="25"/>
    </row>
    <row r="2" spans="1:10" ht="11.25" customHeight="1" x14ac:dyDescent="0.25">
      <c r="A2" s="541" t="s">
        <v>581</v>
      </c>
      <c r="B2" s="583"/>
      <c r="C2" s="583"/>
      <c r="D2" s="583"/>
      <c r="E2" s="583"/>
      <c r="F2" s="583"/>
      <c r="G2" s="113" t="s">
        <v>94</v>
      </c>
      <c r="H2" s="114" t="s">
        <v>636</v>
      </c>
      <c r="I2" s="25"/>
      <c r="J2" s="25"/>
    </row>
    <row r="3" spans="1:10" ht="11.25" customHeight="1" x14ac:dyDescent="0.25">
      <c r="A3" s="521" t="s">
        <v>637</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292">
        <v>210255525.27000001</v>
      </c>
      <c r="D41" s="25"/>
      <c r="E41" s="25"/>
      <c r="F41" s="25"/>
      <c r="G41" s="25"/>
      <c r="H41" s="25"/>
      <c r="I41" s="25"/>
      <c r="J41" s="25"/>
    </row>
    <row r="42" spans="1:10" ht="9.75" customHeight="1" x14ac:dyDescent="0.25">
      <c r="A42" s="25">
        <v>8120</v>
      </c>
      <c r="B42" s="120" t="s">
        <v>619</v>
      </c>
      <c r="C42" s="292">
        <v>243872167.31999999</v>
      </c>
      <c r="D42" s="25"/>
      <c r="E42" s="25"/>
      <c r="F42" s="25"/>
      <c r="G42" s="25"/>
      <c r="H42" s="25"/>
      <c r="I42" s="25"/>
      <c r="J42" s="25"/>
    </row>
    <row r="43" spans="1:10" ht="9.75" customHeight="1" x14ac:dyDescent="0.25">
      <c r="A43" s="25">
        <v>8130</v>
      </c>
      <c r="B43" s="120" t="s">
        <v>620</v>
      </c>
      <c r="C43" s="292">
        <v>33616642.049999997</v>
      </c>
      <c r="D43" s="25"/>
      <c r="E43" s="25"/>
      <c r="F43" s="25"/>
      <c r="G43" s="25"/>
      <c r="H43" s="25"/>
      <c r="I43" s="25"/>
      <c r="J43" s="25"/>
    </row>
    <row r="44" spans="1:10" ht="9.75" customHeight="1" x14ac:dyDescent="0.25">
      <c r="A44" s="25">
        <v>8140</v>
      </c>
      <c r="B44" s="120" t="s">
        <v>621</v>
      </c>
      <c r="C44" s="292">
        <v>219997061.31</v>
      </c>
      <c r="D44" s="25"/>
      <c r="E44" s="25"/>
      <c r="F44" s="25"/>
      <c r="G44" s="25"/>
      <c r="H44" s="25"/>
      <c r="I44" s="25"/>
      <c r="J44" s="25"/>
    </row>
    <row r="45" spans="1:10" ht="9.75" customHeight="1" thickBot="1" x14ac:dyDescent="0.3">
      <c r="A45" s="25">
        <v>8150</v>
      </c>
      <c r="B45" s="122" t="s">
        <v>622</v>
      </c>
      <c r="C45" s="292">
        <v>220000151.21000001</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3" ht="9.75" customHeight="1" x14ac:dyDescent="0.25">
      <c r="A49" s="25"/>
      <c r="B49" s="137" t="s">
        <v>528</v>
      </c>
      <c r="C49" s="138">
        <v>2024</v>
      </c>
    </row>
    <row r="50" spans="1:3" ht="9.75" customHeight="1" x14ac:dyDescent="0.25">
      <c r="A50" s="25">
        <v>8210</v>
      </c>
      <c r="B50" s="120" t="s">
        <v>624</v>
      </c>
      <c r="C50" s="293">
        <v>210255525.27000001</v>
      </c>
    </row>
    <row r="51" spans="1:3" ht="9.75" customHeight="1" x14ac:dyDescent="0.25">
      <c r="A51" s="25">
        <v>8220</v>
      </c>
      <c r="B51" s="120" t="s">
        <v>625</v>
      </c>
      <c r="C51" s="293">
        <v>243872167.31999999</v>
      </c>
    </row>
    <row r="52" spans="1:3" ht="9.75" customHeight="1" x14ac:dyDescent="0.25">
      <c r="A52" s="25">
        <v>8230</v>
      </c>
      <c r="B52" s="120" t="s">
        <v>626</v>
      </c>
      <c r="C52" s="293">
        <v>33616642.049999997</v>
      </c>
    </row>
    <row r="53" spans="1:3" ht="9.75" customHeight="1" x14ac:dyDescent="0.25">
      <c r="A53" s="25">
        <v>8240</v>
      </c>
      <c r="B53" s="120" t="s">
        <v>627</v>
      </c>
      <c r="C53" s="293">
        <v>215138914.69679999</v>
      </c>
    </row>
    <row r="54" spans="1:3" ht="9.75" customHeight="1" x14ac:dyDescent="0.25">
      <c r="A54" s="25">
        <v>8250</v>
      </c>
      <c r="B54" s="120" t="s">
        <v>628</v>
      </c>
      <c r="C54" s="293">
        <v>212201647.088</v>
      </c>
    </row>
    <row r="55" spans="1:3" ht="9.75" customHeight="1" x14ac:dyDescent="0.25">
      <c r="A55" s="25">
        <v>8260</v>
      </c>
      <c r="B55" s="120" t="s">
        <v>629</v>
      </c>
      <c r="C55" s="293">
        <v>211387257.73800001</v>
      </c>
    </row>
    <row r="56" spans="1:3" ht="9.75" customHeight="1" thickBot="1" x14ac:dyDescent="0.3">
      <c r="A56" s="25">
        <v>8270</v>
      </c>
      <c r="B56" s="122" t="s">
        <v>630</v>
      </c>
      <c r="C56" s="293">
        <v>211387257.73800001</v>
      </c>
    </row>
    <row r="57" spans="1:3" ht="9.75" customHeight="1" x14ac:dyDescent="0.25">
      <c r="A57" s="25"/>
      <c r="B57" s="25"/>
      <c r="C57" s="25"/>
    </row>
    <row r="58" spans="1:3" ht="9.75" customHeight="1" x14ac:dyDescent="0.25">
      <c r="A58" s="25"/>
      <c r="B58" s="25"/>
      <c r="C58" s="25"/>
    </row>
    <row r="59" spans="1:3" ht="9.75" customHeight="1" x14ac:dyDescent="0.25">
      <c r="A59" s="25"/>
      <c r="B59" s="25" t="s">
        <v>309</v>
      </c>
      <c r="C59" s="25"/>
    </row>
  </sheetData>
  <mergeCells count="6">
    <mergeCell ref="B48:C48"/>
    <mergeCell ref="A1:F1"/>
    <mergeCell ref="A2:F2"/>
    <mergeCell ref="A3:F3"/>
    <mergeCell ref="A4:F4"/>
    <mergeCell ref="B39:C39"/>
  </mergeCells>
  <conditionalFormatting sqref="C51:C56">
    <cfRule type="iconSet" priority="1">
      <iconSet iconSet="3Arrows">
        <cfvo type="percent" val="0"/>
        <cfvo type="percent" val="33"/>
        <cfvo type="percent" val="67"/>
      </iconSet>
    </cfRule>
  </conditionalFormatting>
  <pageMargins left="0.7" right="0.7" top="0.75" bottom="0.75" header="0" footer="0"/>
  <pageSetup scale="61"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F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6.42578125" customWidth="1"/>
    <col min="6" max="6" width="10.140625" customWidth="1"/>
    <col min="7" max="26" width="9.140625" customWidth="1"/>
  </cols>
  <sheetData>
    <row r="1" spans="1:5" ht="11.25" customHeight="1" x14ac:dyDescent="0.25">
      <c r="A1" s="521" t="s">
        <v>1973</v>
      </c>
      <c r="B1" s="521"/>
      <c r="C1" s="521"/>
      <c r="D1" s="126" t="s">
        <v>92</v>
      </c>
      <c r="E1" s="114">
        <v>2024</v>
      </c>
    </row>
    <row r="2" spans="1:5" ht="11.25" customHeight="1" x14ac:dyDescent="0.25">
      <c r="A2" s="521" t="s">
        <v>93</v>
      </c>
      <c r="B2" s="521"/>
      <c r="C2" s="521"/>
      <c r="D2" s="126" t="s">
        <v>94</v>
      </c>
      <c r="E2" s="114" t="s">
        <v>636</v>
      </c>
    </row>
    <row r="3" spans="1:5" ht="11.25" customHeight="1" x14ac:dyDescent="0.25">
      <c r="A3" s="521" t="s">
        <v>1974</v>
      </c>
      <c r="B3" s="521"/>
      <c r="C3" s="521"/>
      <c r="D3" s="126" t="s">
        <v>95</v>
      </c>
      <c r="E3" s="114" t="s">
        <v>638</v>
      </c>
    </row>
    <row r="4" spans="1:5" ht="11.25" customHeight="1" x14ac:dyDescent="0.25">
      <c r="A4" s="521" t="s">
        <v>96</v>
      </c>
      <c r="B4" s="521"/>
      <c r="C4" s="521"/>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68.25" x14ac:dyDescent="0.25">
      <c r="A9" s="30">
        <v>4000</v>
      </c>
      <c r="B9" s="31" t="s">
        <v>104</v>
      </c>
      <c r="C9" s="32">
        <v>11977489.220000001</v>
      </c>
      <c r="D9" s="241">
        <v>1</v>
      </c>
      <c r="E9" s="34" t="s">
        <v>1540</v>
      </c>
    </row>
    <row r="10" spans="1:5" ht="45.75" x14ac:dyDescent="0.25">
      <c r="A10" s="30">
        <v>4100</v>
      </c>
      <c r="B10" s="31" t="s">
        <v>34</v>
      </c>
      <c r="C10" s="32">
        <v>10363970</v>
      </c>
      <c r="D10" s="241">
        <v>0.86528735777897858</v>
      </c>
      <c r="E10" s="34" t="s">
        <v>1541</v>
      </c>
    </row>
    <row r="11" spans="1:5" ht="11.25" customHeight="1" x14ac:dyDescent="0.25">
      <c r="A11" s="30">
        <v>4110</v>
      </c>
      <c r="B11" s="31" t="s">
        <v>105</v>
      </c>
      <c r="C11" s="32">
        <v>0</v>
      </c>
      <c r="D11" s="33">
        <v>0</v>
      </c>
      <c r="E11" s="25"/>
    </row>
    <row r="12" spans="1:5" ht="9.75" customHeight="1" x14ac:dyDescent="0.25">
      <c r="A12" s="35">
        <v>4111</v>
      </c>
      <c r="B12" s="5" t="s">
        <v>107</v>
      </c>
      <c r="C12" s="36">
        <v>0</v>
      </c>
      <c r="D12" s="33">
        <v>0</v>
      </c>
      <c r="E12" s="25"/>
    </row>
    <row r="13" spans="1:5" ht="9.75" customHeight="1" x14ac:dyDescent="0.25">
      <c r="A13" s="35">
        <v>4112</v>
      </c>
      <c r="B13" s="5" t="s">
        <v>108</v>
      </c>
      <c r="C13" s="36">
        <v>0</v>
      </c>
      <c r="D13" s="33">
        <v>0</v>
      </c>
      <c r="E13" s="25"/>
    </row>
    <row r="14" spans="1:5" ht="9.75" customHeight="1" x14ac:dyDescent="0.25">
      <c r="A14" s="35">
        <v>4113</v>
      </c>
      <c r="B14" s="5" t="s">
        <v>109</v>
      </c>
      <c r="C14" s="36">
        <v>0</v>
      </c>
      <c r="D14" s="33">
        <v>0</v>
      </c>
      <c r="E14" s="25"/>
    </row>
    <row r="15" spans="1:5" ht="9.75" customHeight="1" x14ac:dyDescent="0.25">
      <c r="A15" s="35">
        <v>4114</v>
      </c>
      <c r="B15" s="5" t="s">
        <v>110</v>
      </c>
      <c r="C15" s="36">
        <v>0</v>
      </c>
      <c r="D15" s="33">
        <v>0</v>
      </c>
      <c r="E15" s="25"/>
    </row>
    <row r="16" spans="1:5" ht="9.75" customHeight="1" x14ac:dyDescent="0.25">
      <c r="A16" s="35">
        <v>4115</v>
      </c>
      <c r="B16" s="5" t="s">
        <v>111</v>
      </c>
      <c r="C16" s="36">
        <v>0</v>
      </c>
      <c r="D16" s="33">
        <v>0</v>
      </c>
      <c r="E16" s="25"/>
    </row>
    <row r="17" spans="1:5" ht="9.75" customHeight="1" x14ac:dyDescent="0.25">
      <c r="A17" s="35">
        <v>4116</v>
      </c>
      <c r="B17" s="5" t="s">
        <v>112</v>
      </c>
      <c r="C17" s="36">
        <v>0</v>
      </c>
      <c r="D17" s="33">
        <v>0</v>
      </c>
      <c r="E17" s="25"/>
    </row>
    <row r="18" spans="1:5" ht="9.75" customHeight="1" x14ac:dyDescent="0.25">
      <c r="A18" s="35">
        <v>4117</v>
      </c>
      <c r="B18" s="5" t="s">
        <v>113</v>
      </c>
      <c r="C18" s="36">
        <v>0</v>
      </c>
      <c r="D18" s="33">
        <v>0</v>
      </c>
      <c r="E18" s="25"/>
    </row>
    <row r="19" spans="1:5" ht="9.75" customHeight="1" x14ac:dyDescent="0.25">
      <c r="A19" s="35">
        <v>4118</v>
      </c>
      <c r="B19" s="37" t="s">
        <v>114</v>
      </c>
      <c r="C19" s="36">
        <v>0</v>
      </c>
      <c r="D19" s="33">
        <v>0</v>
      </c>
      <c r="E19" s="25"/>
    </row>
    <row r="20" spans="1:5" ht="9.75" customHeight="1" x14ac:dyDescent="0.25">
      <c r="A20" s="35">
        <v>4119</v>
      </c>
      <c r="B20" s="5" t="s">
        <v>115</v>
      </c>
      <c r="C20" s="36">
        <v>0</v>
      </c>
      <c r="D20" s="33">
        <v>0</v>
      </c>
      <c r="E20" s="25"/>
    </row>
    <row r="21" spans="1:5" ht="9.75" customHeight="1" x14ac:dyDescent="0.25">
      <c r="A21" s="30">
        <v>4120</v>
      </c>
      <c r="B21" s="31" t="s">
        <v>116</v>
      </c>
      <c r="C21" s="32">
        <v>0</v>
      </c>
      <c r="D21" s="33">
        <v>0</v>
      </c>
      <c r="E21" s="25"/>
    </row>
    <row r="22" spans="1:5" ht="9.75" customHeight="1" x14ac:dyDescent="0.25">
      <c r="A22" s="35">
        <v>4121</v>
      </c>
      <c r="B22" s="5" t="s">
        <v>117</v>
      </c>
      <c r="C22" s="36">
        <v>0</v>
      </c>
      <c r="D22" s="33">
        <v>0</v>
      </c>
      <c r="E22" s="25"/>
    </row>
    <row r="23" spans="1:5" ht="9.75" customHeight="1" x14ac:dyDescent="0.25">
      <c r="A23" s="35">
        <v>4122</v>
      </c>
      <c r="B23" s="5" t="s">
        <v>118</v>
      </c>
      <c r="C23" s="36">
        <v>0</v>
      </c>
      <c r="D23" s="33">
        <v>0</v>
      </c>
      <c r="E23" s="25"/>
    </row>
    <row r="24" spans="1:5" ht="9.75" customHeight="1" x14ac:dyDescent="0.25">
      <c r="A24" s="35">
        <v>4123</v>
      </c>
      <c r="B24" s="5" t="s">
        <v>119</v>
      </c>
      <c r="C24" s="36">
        <v>0</v>
      </c>
      <c r="D24" s="33">
        <v>0</v>
      </c>
      <c r="E24" s="25"/>
    </row>
    <row r="25" spans="1:5" ht="9.75" customHeight="1" x14ac:dyDescent="0.25">
      <c r="A25" s="35">
        <v>4124</v>
      </c>
      <c r="B25" s="5" t="s">
        <v>120</v>
      </c>
      <c r="C25" s="36">
        <v>0</v>
      </c>
      <c r="D25" s="33">
        <v>0</v>
      </c>
      <c r="E25" s="25"/>
    </row>
    <row r="26" spans="1:5" ht="9.75" customHeight="1" x14ac:dyDescent="0.25">
      <c r="A26" s="35">
        <v>4129</v>
      </c>
      <c r="B26" s="5" t="s">
        <v>121</v>
      </c>
      <c r="C26" s="36">
        <v>0</v>
      </c>
      <c r="D26" s="33">
        <v>0</v>
      </c>
      <c r="E26" s="25"/>
    </row>
    <row r="27" spans="1:5" ht="9.75" customHeight="1" x14ac:dyDescent="0.25">
      <c r="A27" s="30">
        <v>4130</v>
      </c>
      <c r="B27" s="31" t="s">
        <v>122</v>
      </c>
      <c r="C27" s="32">
        <v>0</v>
      </c>
      <c r="D27" s="33">
        <v>0</v>
      </c>
      <c r="E27" s="25"/>
    </row>
    <row r="28" spans="1:5" ht="9.75" customHeight="1" x14ac:dyDescent="0.25">
      <c r="A28" s="35">
        <v>4131</v>
      </c>
      <c r="B28" s="5" t="s">
        <v>123</v>
      </c>
      <c r="C28" s="36">
        <v>0</v>
      </c>
      <c r="D28" s="33">
        <v>0</v>
      </c>
      <c r="E28" s="25"/>
    </row>
    <row r="29" spans="1:5" ht="9.75" customHeight="1" x14ac:dyDescent="0.25">
      <c r="A29" s="35">
        <v>4132</v>
      </c>
      <c r="B29" s="37" t="s">
        <v>124</v>
      </c>
      <c r="C29" s="36">
        <v>0</v>
      </c>
      <c r="D29" s="33">
        <v>0</v>
      </c>
      <c r="E29" s="25"/>
    </row>
    <row r="30" spans="1:5" ht="9.75" customHeight="1" x14ac:dyDescent="0.25">
      <c r="A30" s="30">
        <v>4140</v>
      </c>
      <c r="B30" s="31" t="s">
        <v>125</v>
      </c>
      <c r="C30" s="32">
        <v>0</v>
      </c>
      <c r="D30" s="33">
        <v>0</v>
      </c>
      <c r="E30" s="25"/>
    </row>
    <row r="31" spans="1:5" ht="9.75" customHeight="1" x14ac:dyDescent="0.25">
      <c r="A31" s="35">
        <v>4141</v>
      </c>
      <c r="B31" s="5" t="s">
        <v>126</v>
      </c>
      <c r="C31" s="36">
        <v>0</v>
      </c>
      <c r="D31" s="33">
        <v>0</v>
      </c>
      <c r="E31" s="25"/>
    </row>
    <row r="32" spans="1:5" ht="9.75" customHeight="1" x14ac:dyDescent="0.25">
      <c r="A32" s="35">
        <v>4143</v>
      </c>
      <c r="B32" s="5" t="s">
        <v>127</v>
      </c>
      <c r="C32" s="36">
        <v>0</v>
      </c>
      <c r="D32" s="33">
        <v>0</v>
      </c>
      <c r="E32" s="25"/>
    </row>
    <row r="33" spans="1:5" ht="9.75" customHeight="1" x14ac:dyDescent="0.25">
      <c r="A33" s="35">
        <v>4144</v>
      </c>
      <c r="B33" s="5" t="s">
        <v>128</v>
      </c>
      <c r="C33" s="36">
        <v>0</v>
      </c>
      <c r="D33" s="33">
        <v>0</v>
      </c>
      <c r="E33" s="25"/>
    </row>
    <row r="34" spans="1:5" ht="9.75" customHeight="1" x14ac:dyDescent="0.25">
      <c r="A34" s="35">
        <v>4145</v>
      </c>
      <c r="B34" s="37" t="s">
        <v>129</v>
      </c>
      <c r="C34" s="36">
        <v>0</v>
      </c>
      <c r="D34" s="33">
        <v>0</v>
      </c>
      <c r="E34" s="25"/>
    </row>
    <row r="35" spans="1:5" ht="9.75" customHeight="1" x14ac:dyDescent="0.25">
      <c r="A35" s="35">
        <v>4149</v>
      </c>
      <c r="B35" s="5" t="s">
        <v>130</v>
      </c>
      <c r="C35" s="36">
        <v>0</v>
      </c>
      <c r="D35" s="33">
        <v>0</v>
      </c>
      <c r="E35" s="25"/>
    </row>
    <row r="36" spans="1:5" ht="9.75" customHeight="1" x14ac:dyDescent="0.25">
      <c r="A36" s="30">
        <v>4150</v>
      </c>
      <c r="B36" s="31" t="s">
        <v>131</v>
      </c>
      <c r="C36" s="32">
        <v>0</v>
      </c>
      <c r="D36" s="33">
        <v>0</v>
      </c>
      <c r="E36" s="25"/>
    </row>
    <row r="37" spans="1:5" ht="9.75" customHeight="1" x14ac:dyDescent="0.25">
      <c r="A37" s="35">
        <v>4151</v>
      </c>
      <c r="B37" s="5" t="s">
        <v>131</v>
      </c>
      <c r="C37" s="36">
        <v>0</v>
      </c>
      <c r="D37" s="33">
        <v>0</v>
      </c>
      <c r="E37" s="25"/>
    </row>
    <row r="38" spans="1:5" ht="9.75" customHeight="1" x14ac:dyDescent="0.25">
      <c r="A38" s="35">
        <v>4154</v>
      </c>
      <c r="B38" s="37" t="s">
        <v>133</v>
      </c>
      <c r="C38" s="36">
        <v>0</v>
      </c>
      <c r="D38" s="33">
        <v>0</v>
      </c>
      <c r="E38" s="25"/>
    </row>
    <row r="39" spans="1:5" ht="34.5" x14ac:dyDescent="0.25">
      <c r="A39" s="30">
        <v>4160</v>
      </c>
      <c r="B39" s="31" t="s">
        <v>134</v>
      </c>
      <c r="C39" s="32">
        <v>10363970</v>
      </c>
      <c r="D39" s="241">
        <v>0.86528735777897858</v>
      </c>
      <c r="E39" s="34" t="s">
        <v>1601</v>
      </c>
    </row>
    <row r="40" spans="1:5" ht="9.75" customHeight="1" x14ac:dyDescent="0.25">
      <c r="A40" s="35">
        <v>4161</v>
      </c>
      <c r="B40" s="5" t="s">
        <v>135</v>
      </c>
      <c r="C40" s="36">
        <v>0</v>
      </c>
      <c r="D40" s="33">
        <v>0</v>
      </c>
      <c r="E40" s="25"/>
    </row>
    <row r="41" spans="1:5" ht="9.75" customHeight="1" x14ac:dyDescent="0.25">
      <c r="A41" s="35">
        <v>4162</v>
      </c>
      <c r="B41" s="5" t="s">
        <v>136</v>
      </c>
      <c r="C41" s="36">
        <v>0</v>
      </c>
      <c r="D41" s="33">
        <v>0</v>
      </c>
      <c r="E41" s="25"/>
    </row>
    <row r="42" spans="1:5" ht="9.75" customHeight="1" x14ac:dyDescent="0.25">
      <c r="A42" s="35">
        <v>4163</v>
      </c>
      <c r="B42" s="5" t="s">
        <v>137</v>
      </c>
      <c r="C42" s="36">
        <v>0</v>
      </c>
      <c r="D42" s="33">
        <v>0</v>
      </c>
      <c r="E42" s="25"/>
    </row>
    <row r="43" spans="1:5" ht="9.75" customHeight="1" x14ac:dyDescent="0.25">
      <c r="A43" s="35">
        <v>4164</v>
      </c>
      <c r="B43" s="5" t="s">
        <v>138</v>
      </c>
      <c r="C43" s="36">
        <v>0</v>
      </c>
      <c r="D43" s="33">
        <v>0</v>
      </c>
      <c r="E43" s="25"/>
    </row>
    <row r="44" spans="1:5" ht="9.75" customHeight="1" x14ac:dyDescent="0.25">
      <c r="A44" s="35">
        <v>4165</v>
      </c>
      <c r="B44" s="5" t="s">
        <v>139</v>
      </c>
      <c r="C44" s="36">
        <v>0</v>
      </c>
      <c r="D44" s="33">
        <v>0</v>
      </c>
      <c r="E44" s="25"/>
    </row>
    <row r="45" spans="1:5" ht="9.75" customHeight="1" x14ac:dyDescent="0.25">
      <c r="A45" s="35">
        <v>4166</v>
      </c>
      <c r="B45" s="37" t="s">
        <v>140</v>
      </c>
      <c r="C45" s="36">
        <v>374225</v>
      </c>
      <c r="D45" s="33">
        <v>3.1244027285377927E-2</v>
      </c>
      <c r="E45" s="25"/>
    </row>
    <row r="46" spans="1:5" ht="9.75" customHeight="1" x14ac:dyDescent="0.25">
      <c r="A46" s="35">
        <v>4168</v>
      </c>
      <c r="B46" s="5" t="s">
        <v>141</v>
      </c>
      <c r="C46" s="36">
        <v>0</v>
      </c>
      <c r="D46" s="33">
        <v>0</v>
      </c>
      <c r="E46" s="25"/>
    </row>
    <row r="47" spans="1:5" ht="34.5" x14ac:dyDescent="0.25">
      <c r="A47" s="35">
        <v>4169</v>
      </c>
      <c r="B47" s="5" t="s">
        <v>142</v>
      </c>
      <c r="C47" s="36">
        <v>9989745</v>
      </c>
      <c r="D47" s="33">
        <v>0.83404333049360069</v>
      </c>
      <c r="E47" s="34" t="s">
        <v>1601</v>
      </c>
    </row>
    <row r="48" spans="1:5" ht="9.75" customHeight="1" x14ac:dyDescent="0.25">
      <c r="A48" s="30">
        <v>4170</v>
      </c>
      <c r="B48" s="31" t="s">
        <v>143</v>
      </c>
      <c r="C48" s="32">
        <v>0</v>
      </c>
      <c r="D48" s="33">
        <v>0</v>
      </c>
      <c r="E48" s="25"/>
    </row>
    <row r="49" spans="1:5" ht="9.75" customHeight="1" x14ac:dyDescent="0.25">
      <c r="A49" s="35">
        <v>4171</v>
      </c>
      <c r="B49" s="5" t="s">
        <v>144</v>
      </c>
      <c r="C49" s="36">
        <v>0</v>
      </c>
      <c r="D49" s="33">
        <v>0</v>
      </c>
      <c r="E49" s="25"/>
    </row>
    <row r="50" spans="1:5" ht="9.75" customHeight="1" x14ac:dyDescent="0.25">
      <c r="A50" s="35">
        <v>4172</v>
      </c>
      <c r="B50" s="5" t="s">
        <v>145</v>
      </c>
      <c r="C50" s="36">
        <v>0</v>
      </c>
      <c r="D50" s="33">
        <v>0</v>
      </c>
      <c r="E50" s="25"/>
    </row>
    <row r="51" spans="1:5" ht="9.75" customHeight="1" x14ac:dyDescent="0.25">
      <c r="A51" s="35">
        <v>4173</v>
      </c>
      <c r="B51" s="37" t="s">
        <v>146</v>
      </c>
      <c r="C51" s="36">
        <v>0</v>
      </c>
      <c r="D51" s="33">
        <v>0</v>
      </c>
      <c r="E51" s="25"/>
    </row>
    <row r="52" spans="1:5" ht="9.75" customHeight="1" x14ac:dyDescent="0.25">
      <c r="A52" s="35">
        <v>4174</v>
      </c>
      <c r="B52" s="37" t="s">
        <v>148</v>
      </c>
      <c r="C52" s="36">
        <v>0</v>
      </c>
      <c r="D52" s="33">
        <v>0</v>
      </c>
      <c r="E52" s="25"/>
    </row>
    <row r="53" spans="1:5" ht="9.75" customHeight="1" x14ac:dyDescent="0.25">
      <c r="A53" s="35">
        <v>4175</v>
      </c>
      <c r="B53" s="37" t="s">
        <v>149</v>
      </c>
      <c r="C53" s="36">
        <v>0</v>
      </c>
      <c r="D53" s="33">
        <v>0</v>
      </c>
      <c r="E53" s="25"/>
    </row>
    <row r="54" spans="1:5" ht="9.75" customHeight="1" x14ac:dyDescent="0.25">
      <c r="A54" s="35">
        <v>4176</v>
      </c>
      <c r="B54" s="37" t="s">
        <v>150</v>
      </c>
      <c r="C54" s="36">
        <v>0</v>
      </c>
      <c r="D54" s="33">
        <v>0</v>
      </c>
      <c r="E54" s="25"/>
    </row>
    <row r="55" spans="1:5" ht="9.75" customHeight="1" x14ac:dyDescent="0.25">
      <c r="A55" s="35">
        <v>4177</v>
      </c>
      <c r="B55" s="37" t="s">
        <v>151</v>
      </c>
      <c r="C55" s="36">
        <v>0</v>
      </c>
      <c r="D55" s="33">
        <v>0</v>
      </c>
      <c r="E55" s="25"/>
    </row>
    <row r="56" spans="1:5" ht="9.75" customHeight="1" x14ac:dyDescent="0.25">
      <c r="A56" s="35">
        <v>4178</v>
      </c>
      <c r="B56" s="37" t="s">
        <v>152</v>
      </c>
      <c r="C56" s="36">
        <v>0</v>
      </c>
      <c r="D56" s="33">
        <v>0</v>
      </c>
      <c r="E56" s="25"/>
    </row>
    <row r="57" spans="1:5" ht="9.75" customHeight="1" x14ac:dyDescent="0.25">
      <c r="A57" s="30">
        <v>4200</v>
      </c>
      <c r="B57" s="44" t="s">
        <v>153</v>
      </c>
      <c r="C57" s="32">
        <v>1508220</v>
      </c>
      <c r="D57" s="33">
        <v>0.12592121539809659</v>
      </c>
      <c r="E57" s="25"/>
    </row>
    <row r="58" spans="1:5" ht="9.75" customHeight="1" x14ac:dyDescent="0.25">
      <c r="A58" s="30">
        <v>4210</v>
      </c>
      <c r="B58" s="44" t="s">
        <v>154</v>
      </c>
      <c r="C58" s="32">
        <v>0</v>
      </c>
      <c r="D58" s="33">
        <v>0</v>
      </c>
      <c r="E58" s="25"/>
    </row>
    <row r="59" spans="1:5" ht="9.75" customHeight="1" x14ac:dyDescent="0.25">
      <c r="A59" s="35">
        <v>4211</v>
      </c>
      <c r="B59" s="5" t="s">
        <v>155</v>
      </c>
      <c r="C59" s="36">
        <v>0</v>
      </c>
      <c r="D59" s="33">
        <v>0</v>
      </c>
      <c r="E59" s="25"/>
    </row>
    <row r="60" spans="1:5" ht="9.75" customHeight="1" x14ac:dyDescent="0.25">
      <c r="A60" s="35">
        <v>4212</v>
      </c>
      <c r="B60" s="5" t="s">
        <v>156</v>
      </c>
      <c r="C60" s="36">
        <v>0</v>
      </c>
      <c r="D60" s="33">
        <v>0</v>
      </c>
      <c r="E60" s="25"/>
    </row>
    <row r="61" spans="1:5" ht="9.75" customHeight="1" x14ac:dyDescent="0.25">
      <c r="A61" s="35">
        <v>4213</v>
      </c>
      <c r="B61" s="5" t="s">
        <v>157</v>
      </c>
      <c r="C61" s="36">
        <v>0</v>
      </c>
      <c r="D61" s="33">
        <v>0</v>
      </c>
      <c r="E61" s="25"/>
    </row>
    <row r="62" spans="1:5" ht="9.75" customHeight="1" x14ac:dyDescent="0.25">
      <c r="A62" s="35">
        <v>4214</v>
      </c>
      <c r="B62" s="5" t="s">
        <v>159</v>
      </c>
      <c r="C62" s="36">
        <v>0</v>
      </c>
      <c r="D62" s="33">
        <v>0</v>
      </c>
      <c r="E62" s="25"/>
    </row>
    <row r="63" spans="1:5" ht="9.75" customHeight="1" x14ac:dyDescent="0.25">
      <c r="A63" s="35">
        <v>4215</v>
      </c>
      <c r="B63" s="5" t="s">
        <v>160</v>
      </c>
      <c r="C63" s="36">
        <v>0</v>
      </c>
      <c r="D63" s="33">
        <v>0</v>
      </c>
      <c r="E63" s="25"/>
    </row>
    <row r="64" spans="1:5" ht="9.75" customHeight="1" x14ac:dyDescent="0.25">
      <c r="A64" s="30">
        <v>4220</v>
      </c>
      <c r="B64" s="31" t="s">
        <v>161</v>
      </c>
      <c r="C64" s="32">
        <v>1508220</v>
      </c>
      <c r="D64" s="33">
        <v>0.12592121539809659</v>
      </c>
      <c r="E64" s="25"/>
    </row>
    <row r="65" spans="1:5" ht="9.75" customHeight="1" x14ac:dyDescent="0.25">
      <c r="A65" s="35">
        <v>4221</v>
      </c>
      <c r="B65" s="5" t="s">
        <v>162</v>
      </c>
      <c r="C65" s="36">
        <v>1508220</v>
      </c>
      <c r="D65" s="33">
        <v>0.12592121539809659</v>
      </c>
      <c r="E65" s="25" t="s">
        <v>1946</v>
      </c>
    </row>
    <row r="66" spans="1:5" ht="9.75" customHeight="1" x14ac:dyDescent="0.25">
      <c r="A66" s="35">
        <v>4223</v>
      </c>
      <c r="B66" s="5" t="s">
        <v>164</v>
      </c>
      <c r="C66" s="36">
        <v>0</v>
      </c>
      <c r="D66" s="33">
        <v>0</v>
      </c>
      <c r="E66" s="25"/>
    </row>
    <row r="67" spans="1:5" ht="9.75" customHeight="1" x14ac:dyDescent="0.25">
      <c r="A67" s="35">
        <v>4225</v>
      </c>
      <c r="B67" s="5" t="s">
        <v>165</v>
      </c>
      <c r="C67" s="36">
        <v>0</v>
      </c>
      <c r="D67" s="33">
        <v>0</v>
      </c>
      <c r="E67" s="25"/>
    </row>
    <row r="68" spans="1:5" ht="9.75" customHeight="1" x14ac:dyDescent="0.25">
      <c r="A68" s="35">
        <v>4227</v>
      </c>
      <c r="B68" s="5" t="s">
        <v>166</v>
      </c>
      <c r="C68" s="36">
        <v>0</v>
      </c>
      <c r="D68" s="33">
        <v>0</v>
      </c>
      <c r="E68" s="25"/>
    </row>
    <row r="69" spans="1:5" ht="23.25" x14ac:dyDescent="0.25">
      <c r="A69" s="45">
        <v>4300</v>
      </c>
      <c r="B69" s="31" t="s">
        <v>37</v>
      </c>
      <c r="C69" s="32">
        <v>105299.22</v>
      </c>
      <c r="D69" s="241">
        <v>8.7914268229247455E-3</v>
      </c>
      <c r="E69" s="37" t="s">
        <v>1542</v>
      </c>
    </row>
    <row r="70" spans="1:5" ht="23.25" x14ac:dyDescent="0.25">
      <c r="A70" s="45">
        <v>4310</v>
      </c>
      <c r="B70" s="31" t="s">
        <v>167</v>
      </c>
      <c r="C70" s="32">
        <v>105299.22</v>
      </c>
      <c r="D70" s="241">
        <v>8.7914268229247455E-3</v>
      </c>
      <c r="E70" s="37" t="s">
        <v>1542</v>
      </c>
    </row>
    <row r="71" spans="1:5" ht="23.25" x14ac:dyDescent="0.25">
      <c r="A71" s="46">
        <v>4311</v>
      </c>
      <c r="B71" s="5" t="s">
        <v>168</v>
      </c>
      <c r="C71" s="36">
        <v>1018.24</v>
      </c>
      <c r="D71" s="33">
        <v>8.5012808719522263E-5</v>
      </c>
      <c r="E71" s="37" t="s">
        <v>1542</v>
      </c>
    </row>
    <row r="72" spans="1:5" ht="23.25" x14ac:dyDescent="0.25">
      <c r="A72" s="46">
        <v>4319</v>
      </c>
      <c r="B72" s="5" t="s">
        <v>169</v>
      </c>
      <c r="C72" s="36">
        <v>104280.98</v>
      </c>
      <c r="D72" s="33">
        <v>8.7064140142052229E-3</v>
      </c>
      <c r="E72" s="37" t="s">
        <v>1542</v>
      </c>
    </row>
    <row r="73" spans="1:5" ht="9.75" customHeight="1" x14ac:dyDescent="0.25">
      <c r="A73" s="45">
        <v>4320</v>
      </c>
      <c r="B73" s="31" t="s">
        <v>170</v>
      </c>
      <c r="C73" s="32">
        <v>0</v>
      </c>
      <c r="D73" s="33">
        <v>0</v>
      </c>
      <c r="E73" s="5"/>
    </row>
    <row r="74" spans="1:5" ht="9.75" customHeight="1" x14ac:dyDescent="0.25">
      <c r="A74" s="46">
        <v>4321</v>
      </c>
      <c r="B74" s="5" t="s">
        <v>171</v>
      </c>
      <c r="C74" s="36">
        <v>0</v>
      </c>
      <c r="D74" s="33">
        <v>0</v>
      </c>
      <c r="E74" s="5"/>
    </row>
    <row r="75" spans="1:5" ht="9.75" customHeight="1" x14ac:dyDescent="0.25">
      <c r="A75" s="46">
        <v>4322</v>
      </c>
      <c r="B75" s="5" t="s">
        <v>172</v>
      </c>
      <c r="C75" s="36">
        <v>0</v>
      </c>
      <c r="D75" s="33">
        <v>0</v>
      </c>
      <c r="E75" s="5"/>
    </row>
    <row r="76" spans="1:5" ht="9.75" customHeight="1" x14ac:dyDescent="0.25">
      <c r="A76" s="46">
        <v>4323</v>
      </c>
      <c r="B76" s="5" t="s">
        <v>173</v>
      </c>
      <c r="C76" s="36">
        <v>0</v>
      </c>
      <c r="D76" s="33">
        <v>0</v>
      </c>
      <c r="E76" s="5"/>
    </row>
    <row r="77" spans="1:5" ht="9.75" customHeight="1" x14ac:dyDescent="0.25">
      <c r="A77" s="46">
        <v>4324</v>
      </c>
      <c r="B77" s="5" t="s">
        <v>174</v>
      </c>
      <c r="C77" s="36">
        <v>0</v>
      </c>
      <c r="D77" s="33">
        <v>0</v>
      </c>
      <c r="E77" s="5"/>
    </row>
    <row r="78" spans="1:5" ht="9.75" customHeight="1" x14ac:dyDescent="0.25">
      <c r="A78" s="46">
        <v>4325</v>
      </c>
      <c r="B78" s="5" t="s">
        <v>175</v>
      </c>
      <c r="C78" s="36">
        <v>0</v>
      </c>
      <c r="D78" s="33">
        <v>0</v>
      </c>
      <c r="E78" s="5"/>
    </row>
    <row r="79" spans="1:5" ht="9.75" customHeight="1" x14ac:dyDescent="0.25">
      <c r="A79" s="45">
        <v>4330</v>
      </c>
      <c r="B79" s="31" t="s">
        <v>177</v>
      </c>
      <c r="C79" s="32">
        <v>0</v>
      </c>
      <c r="D79" s="33">
        <v>0</v>
      </c>
      <c r="E79" s="5"/>
    </row>
    <row r="80" spans="1:5" ht="9.75" customHeight="1" x14ac:dyDescent="0.25">
      <c r="A80" s="46">
        <v>4331</v>
      </c>
      <c r="B80" s="5" t="s">
        <v>177</v>
      </c>
      <c r="C80" s="36">
        <v>0</v>
      </c>
      <c r="D80" s="33">
        <v>0</v>
      </c>
      <c r="E80" s="5"/>
    </row>
    <row r="81" spans="1:6" ht="9.75" customHeight="1" x14ac:dyDescent="0.25">
      <c r="A81" s="45">
        <v>4340</v>
      </c>
      <c r="B81" s="31" t="s">
        <v>178</v>
      </c>
      <c r="C81" s="32">
        <v>0</v>
      </c>
      <c r="D81" s="33">
        <v>0</v>
      </c>
      <c r="E81" s="5"/>
    </row>
    <row r="82" spans="1:6" ht="9.75" customHeight="1" x14ac:dyDescent="0.25">
      <c r="A82" s="46">
        <v>4341</v>
      </c>
      <c r="B82" s="5" t="s">
        <v>178</v>
      </c>
      <c r="C82" s="36">
        <v>0</v>
      </c>
      <c r="D82" s="33">
        <v>0</v>
      </c>
      <c r="E82" s="5"/>
    </row>
    <row r="83" spans="1:6" ht="9.75" customHeight="1" x14ac:dyDescent="0.25">
      <c r="A83" s="45">
        <v>4390</v>
      </c>
      <c r="B83" s="31" t="s">
        <v>179</v>
      </c>
      <c r="C83" s="32">
        <v>0</v>
      </c>
      <c r="D83" s="33">
        <v>0</v>
      </c>
      <c r="E83" s="5"/>
    </row>
    <row r="84" spans="1:6" ht="9.75" customHeight="1" x14ac:dyDescent="0.25">
      <c r="A84" s="46">
        <v>4392</v>
      </c>
      <c r="B84" s="5" t="s">
        <v>180</v>
      </c>
      <c r="C84" s="36">
        <v>0</v>
      </c>
      <c r="D84" s="33">
        <v>0</v>
      </c>
      <c r="E84" s="5"/>
    </row>
    <row r="85" spans="1:6" ht="9.75" customHeight="1" x14ac:dyDescent="0.25">
      <c r="A85" s="46">
        <v>4393</v>
      </c>
      <c r="B85" s="5" t="s">
        <v>181</v>
      </c>
      <c r="C85" s="36">
        <v>0</v>
      </c>
      <c r="D85" s="33">
        <v>0</v>
      </c>
      <c r="E85" s="5"/>
    </row>
    <row r="86" spans="1:6" ht="9.75" customHeight="1" x14ac:dyDescent="0.25">
      <c r="A86" s="46">
        <v>4394</v>
      </c>
      <c r="B86" s="5" t="s">
        <v>182</v>
      </c>
      <c r="C86" s="36">
        <v>0</v>
      </c>
      <c r="D86" s="33">
        <v>0</v>
      </c>
      <c r="E86" s="5"/>
    </row>
    <row r="87" spans="1:6" ht="9.75" customHeight="1" x14ac:dyDescent="0.25">
      <c r="A87" s="46">
        <v>4395</v>
      </c>
      <c r="B87" s="5" t="s">
        <v>183</v>
      </c>
      <c r="C87" s="36">
        <v>0</v>
      </c>
      <c r="D87" s="33">
        <v>0</v>
      </c>
      <c r="E87" s="5"/>
    </row>
    <row r="88" spans="1:6" ht="9.75" customHeight="1" x14ac:dyDescent="0.25">
      <c r="A88" s="46">
        <v>4396</v>
      </c>
      <c r="B88" s="5" t="s">
        <v>184</v>
      </c>
      <c r="C88" s="36">
        <v>0</v>
      </c>
      <c r="D88" s="33">
        <v>0</v>
      </c>
      <c r="E88" s="5"/>
    </row>
    <row r="89" spans="1:6" ht="9.75" customHeight="1" x14ac:dyDescent="0.25">
      <c r="A89" s="46">
        <v>4397</v>
      </c>
      <c r="B89" s="5" t="s">
        <v>185</v>
      </c>
      <c r="C89" s="36">
        <v>0</v>
      </c>
      <c r="D89" s="33">
        <v>0</v>
      </c>
      <c r="E89" s="5"/>
    </row>
    <row r="90" spans="1:6" ht="9.75" customHeight="1" x14ac:dyDescent="0.25">
      <c r="A90" s="46">
        <v>4399</v>
      </c>
      <c r="B90" s="5" t="s">
        <v>179</v>
      </c>
      <c r="C90" s="36">
        <v>0</v>
      </c>
      <c r="D90" s="33">
        <v>0</v>
      </c>
      <c r="E90" s="5"/>
    </row>
    <row r="91" spans="1:6" ht="9.75" customHeight="1" x14ac:dyDescent="0.25">
      <c r="A91" s="25"/>
      <c r="B91" s="25"/>
      <c r="C91" s="25"/>
      <c r="D91" s="26"/>
      <c r="E91" s="25"/>
    </row>
    <row r="92" spans="1:6" ht="9.75" customHeight="1" x14ac:dyDescent="0.25">
      <c r="A92" s="115" t="s">
        <v>186</v>
      </c>
      <c r="B92" s="115"/>
      <c r="C92" s="115"/>
      <c r="D92" s="129"/>
      <c r="E92" s="115"/>
    </row>
    <row r="93" spans="1:6" ht="9.75" customHeight="1" x14ac:dyDescent="0.25">
      <c r="A93" s="28" t="s">
        <v>99</v>
      </c>
      <c r="B93" s="28" t="s">
        <v>100</v>
      </c>
      <c r="C93" s="27" t="s">
        <v>101</v>
      </c>
      <c r="D93" s="29" t="s">
        <v>102</v>
      </c>
      <c r="E93" s="27" t="s">
        <v>103</v>
      </c>
    </row>
    <row r="94" spans="1:6" ht="9.75" customHeight="1" x14ac:dyDescent="0.25">
      <c r="A94" s="45">
        <v>5000</v>
      </c>
      <c r="B94" s="31" t="s">
        <v>38</v>
      </c>
      <c r="C94" s="32">
        <v>17959026.969999999</v>
      </c>
      <c r="D94" s="33">
        <v>1</v>
      </c>
      <c r="E94" s="5"/>
      <c r="F94" s="250"/>
    </row>
    <row r="95" spans="1:6" ht="9.75" customHeight="1" x14ac:dyDescent="0.25">
      <c r="A95" s="45">
        <v>5100</v>
      </c>
      <c r="B95" s="31" t="s">
        <v>187</v>
      </c>
      <c r="C95" s="32">
        <v>16584676.949999999</v>
      </c>
      <c r="D95" s="33">
        <v>0.92347302432944678</v>
      </c>
      <c r="E95" s="5"/>
    </row>
    <row r="96" spans="1:6" ht="9.75" customHeight="1" x14ac:dyDescent="0.25">
      <c r="A96" s="45">
        <v>5110</v>
      </c>
      <c r="B96" s="31" t="s">
        <v>188</v>
      </c>
      <c r="C96" s="32">
        <v>0</v>
      </c>
      <c r="D96" s="33">
        <v>0</v>
      </c>
      <c r="E96" s="5"/>
    </row>
    <row r="97" spans="1:5" ht="9.75" customHeight="1" x14ac:dyDescent="0.25">
      <c r="A97" s="46">
        <v>5111</v>
      </c>
      <c r="B97" s="5" t="s">
        <v>189</v>
      </c>
      <c r="C97" s="36">
        <v>0</v>
      </c>
      <c r="D97" s="33">
        <v>0</v>
      </c>
      <c r="E97" s="5"/>
    </row>
    <row r="98" spans="1:5" ht="9.75" customHeight="1" x14ac:dyDescent="0.25">
      <c r="A98" s="46">
        <v>5112</v>
      </c>
      <c r="B98" s="5" t="s">
        <v>191</v>
      </c>
      <c r="C98" s="36">
        <v>0</v>
      </c>
      <c r="D98" s="33">
        <v>0</v>
      </c>
      <c r="E98" s="5"/>
    </row>
    <row r="99" spans="1:5" ht="9.75" customHeight="1" x14ac:dyDescent="0.25">
      <c r="A99" s="46">
        <v>5113</v>
      </c>
      <c r="B99" s="5" t="s">
        <v>192</v>
      </c>
      <c r="C99" s="36">
        <v>0</v>
      </c>
      <c r="D99" s="33">
        <v>0</v>
      </c>
      <c r="E99" s="5"/>
    </row>
    <row r="100" spans="1:5" ht="9.75" customHeight="1" x14ac:dyDescent="0.25">
      <c r="A100" s="46">
        <v>5114</v>
      </c>
      <c r="B100" s="5" t="s">
        <v>193</v>
      </c>
      <c r="C100" s="36">
        <v>0</v>
      </c>
      <c r="D100" s="33">
        <v>0</v>
      </c>
      <c r="E100" s="5"/>
    </row>
    <row r="101" spans="1:5" ht="11.25" customHeight="1" x14ac:dyDescent="0.25">
      <c r="A101" s="46">
        <v>5115</v>
      </c>
      <c r="B101" s="5" t="s">
        <v>195</v>
      </c>
      <c r="C101" s="36">
        <v>0</v>
      </c>
      <c r="D101" s="33">
        <v>0</v>
      </c>
      <c r="E101" s="5"/>
    </row>
    <row r="102" spans="1:5" ht="9.75" customHeight="1" x14ac:dyDescent="0.25">
      <c r="A102" s="46">
        <v>5116</v>
      </c>
      <c r="B102" s="5" t="s">
        <v>196</v>
      </c>
      <c r="C102" s="36">
        <v>0</v>
      </c>
      <c r="D102" s="33">
        <v>0</v>
      </c>
      <c r="E102" s="5"/>
    </row>
    <row r="103" spans="1:5" ht="90.75" x14ac:dyDescent="0.25">
      <c r="A103" s="45">
        <v>5120</v>
      </c>
      <c r="B103" s="31" t="s">
        <v>197</v>
      </c>
      <c r="C103" s="32">
        <v>4957217.26</v>
      </c>
      <c r="D103" s="33">
        <v>0.27602927866197197</v>
      </c>
      <c r="E103" s="204" t="s">
        <v>1543</v>
      </c>
    </row>
    <row r="104" spans="1:5" ht="9.75" customHeight="1" x14ac:dyDescent="0.25">
      <c r="A104" s="46">
        <v>5121</v>
      </c>
      <c r="B104" s="5" t="s">
        <v>198</v>
      </c>
      <c r="C104" s="36">
        <v>269291.23</v>
      </c>
      <c r="D104" s="33">
        <v>1.4994756144074101E-2</v>
      </c>
      <c r="E104" s="5"/>
    </row>
    <row r="105" spans="1:5" ht="9.75" customHeight="1" x14ac:dyDescent="0.25">
      <c r="A105" s="46">
        <v>5122</v>
      </c>
      <c r="B105" s="5" t="s">
        <v>199</v>
      </c>
      <c r="C105" s="36">
        <v>3367744.68</v>
      </c>
      <c r="D105" s="33">
        <v>0.18752378319970864</v>
      </c>
      <c r="E105" s="5"/>
    </row>
    <row r="106" spans="1:5" ht="9.75" customHeight="1" x14ac:dyDescent="0.25">
      <c r="A106" s="46">
        <v>5123</v>
      </c>
      <c r="B106" s="5" t="s">
        <v>201</v>
      </c>
      <c r="C106" s="36">
        <v>0</v>
      </c>
      <c r="D106" s="33">
        <v>0</v>
      </c>
      <c r="E106" s="5"/>
    </row>
    <row r="107" spans="1:5" ht="9.75" customHeight="1" x14ac:dyDescent="0.25">
      <c r="A107" s="46">
        <v>5124</v>
      </c>
      <c r="B107" s="5" t="s">
        <v>202</v>
      </c>
      <c r="C107" s="36">
        <v>280393.75</v>
      </c>
      <c r="D107" s="33">
        <v>1.5612970038320512E-2</v>
      </c>
      <c r="E107" s="5"/>
    </row>
    <row r="108" spans="1:5" ht="9.75" customHeight="1" x14ac:dyDescent="0.25">
      <c r="A108" s="46">
        <v>5125</v>
      </c>
      <c r="B108" s="5" t="s">
        <v>203</v>
      </c>
      <c r="C108" s="36">
        <v>241784.53</v>
      </c>
      <c r="D108" s="33">
        <v>1.3463119711546378E-2</v>
      </c>
      <c r="E108" s="5"/>
    </row>
    <row r="109" spans="1:5" ht="9.75" customHeight="1" x14ac:dyDescent="0.25">
      <c r="A109" s="46">
        <v>5126</v>
      </c>
      <c r="B109" s="5" t="s">
        <v>204</v>
      </c>
      <c r="C109" s="36">
        <v>424280.66</v>
      </c>
      <c r="D109" s="33">
        <v>2.3624924708267755E-2</v>
      </c>
      <c r="E109" s="5"/>
    </row>
    <row r="110" spans="1:5" ht="9.75" customHeight="1" x14ac:dyDescent="0.25">
      <c r="A110" s="46">
        <v>5127</v>
      </c>
      <c r="B110" s="5" t="s">
        <v>206</v>
      </c>
      <c r="C110" s="36">
        <v>117941.42</v>
      </c>
      <c r="D110" s="33">
        <v>6.5672500073092775E-3</v>
      </c>
      <c r="E110" s="5"/>
    </row>
    <row r="111" spans="1:5" ht="9.75" customHeight="1" x14ac:dyDescent="0.25">
      <c r="A111" s="46">
        <v>5128</v>
      </c>
      <c r="B111" s="5" t="s">
        <v>207</v>
      </c>
      <c r="C111" s="36">
        <v>182446.49</v>
      </c>
      <c r="D111" s="33">
        <v>1.015904092714885E-2</v>
      </c>
      <c r="E111" s="5"/>
    </row>
    <row r="112" spans="1:5" ht="9.75" customHeight="1" x14ac:dyDescent="0.25">
      <c r="A112" s="46">
        <v>5129</v>
      </c>
      <c r="B112" s="5" t="s">
        <v>208</v>
      </c>
      <c r="C112" s="36">
        <v>73334.5</v>
      </c>
      <c r="D112" s="33">
        <v>4.0834339255964719E-3</v>
      </c>
      <c r="E112" s="5"/>
    </row>
    <row r="113" spans="1:5" ht="34.5" x14ac:dyDescent="0.25">
      <c r="A113" s="45">
        <v>5130</v>
      </c>
      <c r="B113" s="31" t="s">
        <v>209</v>
      </c>
      <c r="C113" s="32">
        <v>11627459.689999999</v>
      </c>
      <c r="D113" s="33">
        <v>0.64744374566747476</v>
      </c>
      <c r="E113" s="37" t="s">
        <v>1544</v>
      </c>
    </row>
    <row r="114" spans="1:5" ht="9.75" customHeight="1" x14ac:dyDescent="0.25">
      <c r="A114" s="46">
        <v>5131</v>
      </c>
      <c r="B114" s="5" t="s">
        <v>210</v>
      </c>
      <c r="C114" s="36">
        <v>685794.05</v>
      </c>
      <c r="D114" s="33">
        <v>3.8186592800690033E-2</v>
      </c>
      <c r="E114" s="5"/>
    </row>
    <row r="115" spans="1:5" ht="9.75" customHeight="1" x14ac:dyDescent="0.25">
      <c r="A115" s="46">
        <v>5132</v>
      </c>
      <c r="B115" s="5" t="s">
        <v>211</v>
      </c>
      <c r="C115" s="36">
        <v>73310.36</v>
      </c>
      <c r="D115" s="33">
        <v>4.0820897547769542E-3</v>
      </c>
      <c r="E115" s="5"/>
    </row>
    <row r="116" spans="1:5" ht="9.75" customHeight="1" x14ac:dyDescent="0.25">
      <c r="A116" s="46">
        <v>5133</v>
      </c>
      <c r="B116" s="5" t="s">
        <v>212</v>
      </c>
      <c r="C116" s="36">
        <v>4749305.25</v>
      </c>
      <c r="D116" s="33">
        <v>0.26445225890765506</v>
      </c>
      <c r="E116" s="5"/>
    </row>
    <row r="117" spans="1:5" ht="9.75" customHeight="1" x14ac:dyDescent="0.25">
      <c r="A117" s="46">
        <v>5134</v>
      </c>
      <c r="B117" s="5" t="s">
        <v>214</v>
      </c>
      <c r="C117" s="36">
        <v>169214.2</v>
      </c>
      <c r="D117" s="33">
        <v>9.4222365322278942E-3</v>
      </c>
      <c r="E117" s="5"/>
    </row>
    <row r="118" spans="1:5" ht="9.75" customHeight="1" x14ac:dyDescent="0.25">
      <c r="A118" s="46">
        <v>5135</v>
      </c>
      <c r="B118" s="5" t="s">
        <v>215</v>
      </c>
      <c r="C118" s="36">
        <v>2180633.7200000002</v>
      </c>
      <c r="D118" s="33">
        <v>0.12142270979617557</v>
      </c>
      <c r="E118" s="5"/>
    </row>
    <row r="119" spans="1:5" ht="9.75" customHeight="1" x14ac:dyDescent="0.25">
      <c r="A119" s="46">
        <v>5136</v>
      </c>
      <c r="B119" s="5" t="s">
        <v>217</v>
      </c>
      <c r="C119" s="36">
        <v>34482.75</v>
      </c>
      <c r="D119" s="33">
        <v>1.9200789696235978E-3</v>
      </c>
      <c r="E119" s="5"/>
    </row>
    <row r="120" spans="1:5" ht="9.75" customHeight="1" x14ac:dyDescent="0.25">
      <c r="A120" s="46">
        <v>5137</v>
      </c>
      <c r="B120" s="5" t="s">
        <v>218</v>
      </c>
      <c r="C120" s="36">
        <v>641170.54</v>
      </c>
      <c r="D120" s="33">
        <v>3.5701852949553206E-2</v>
      </c>
      <c r="E120" s="5"/>
    </row>
    <row r="121" spans="1:5" ht="9.75" customHeight="1" x14ac:dyDescent="0.25">
      <c r="A121" s="46">
        <v>5138</v>
      </c>
      <c r="B121" s="5" t="s">
        <v>219</v>
      </c>
      <c r="C121" s="36">
        <v>654298.54</v>
      </c>
      <c r="D121" s="33">
        <v>3.6432850236985864E-2</v>
      </c>
      <c r="E121" s="5"/>
    </row>
    <row r="122" spans="1:5" ht="9.75" customHeight="1" x14ac:dyDescent="0.25">
      <c r="A122" s="46">
        <v>5139</v>
      </c>
      <c r="B122" s="5" t="s">
        <v>220</v>
      </c>
      <c r="C122" s="36">
        <v>2439250.2799999998</v>
      </c>
      <c r="D122" s="33">
        <v>0.13582307571978661</v>
      </c>
      <c r="E122" s="5"/>
    </row>
    <row r="123" spans="1:5" ht="9.75" customHeight="1" x14ac:dyDescent="0.25">
      <c r="A123" s="45">
        <v>5200</v>
      </c>
      <c r="B123" s="31" t="s">
        <v>221</v>
      </c>
      <c r="C123" s="32">
        <v>0</v>
      </c>
      <c r="D123" s="33">
        <v>0</v>
      </c>
      <c r="E123" s="5"/>
    </row>
    <row r="124" spans="1:5" ht="9.75" customHeight="1" x14ac:dyDescent="0.25">
      <c r="A124" s="45">
        <v>5210</v>
      </c>
      <c r="B124" s="31" t="s">
        <v>222</v>
      </c>
      <c r="C124" s="32">
        <v>0</v>
      </c>
      <c r="D124" s="33">
        <v>0</v>
      </c>
      <c r="E124" s="5"/>
    </row>
    <row r="125" spans="1:5" ht="9.75" customHeight="1" x14ac:dyDescent="0.25">
      <c r="A125" s="46">
        <v>5211</v>
      </c>
      <c r="B125" s="5" t="s">
        <v>223</v>
      </c>
      <c r="C125" s="36">
        <v>0</v>
      </c>
      <c r="D125" s="33">
        <v>0</v>
      </c>
      <c r="E125" s="5"/>
    </row>
    <row r="126" spans="1:5" ht="9.75" customHeight="1" x14ac:dyDescent="0.25">
      <c r="A126" s="46">
        <v>5212</v>
      </c>
      <c r="B126" s="5" t="s">
        <v>224</v>
      </c>
      <c r="C126" s="36">
        <v>0</v>
      </c>
      <c r="D126" s="33">
        <v>0</v>
      </c>
      <c r="E126" s="5"/>
    </row>
    <row r="127" spans="1:5" ht="9.75" customHeight="1" x14ac:dyDescent="0.25">
      <c r="A127" s="45">
        <v>5220</v>
      </c>
      <c r="B127" s="31" t="s">
        <v>225</v>
      </c>
      <c r="C127" s="32">
        <v>0</v>
      </c>
      <c r="D127" s="33">
        <v>0</v>
      </c>
      <c r="E127" s="5"/>
    </row>
    <row r="128" spans="1:5" ht="9.75" customHeight="1" x14ac:dyDescent="0.25">
      <c r="A128" s="46">
        <v>5221</v>
      </c>
      <c r="B128" s="5" t="s">
        <v>226</v>
      </c>
      <c r="C128" s="36">
        <v>0</v>
      </c>
      <c r="D128" s="33">
        <v>0</v>
      </c>
      <c r="E128" s="5"/>
    </row>
    <row r="129" spans="1:5" ht="9.75" customHeight="1" x14ac:dyDescent="0.25">
      <c r="A129" s="46">
        <v>5222</v>
      </c>
      <c r="B129" s="5" t="s">
        <v>227</v>
      </c>
      <c r="C129" s="36">
        <v>0</v>
      </c>
      <c r="D129" s="33">
        <v>0</v>
      </c>
      <c r="E129" s="5"/>
    </row>
    <row r="130" spans="1:5" ht="9.75" customHeight="1" x14ac:dyDescent="0.25">
      <c r="A130" s="45">
        <v>5230</v>
      </c>
      <c r="B130" s="31" t="s">
        <v>164</v>
      </c>
      <c r="C130" s="32">
        <v>0</v>
      </c>
      <c r="D130" s="33">
        <v>0</v>
      </c>
      <c r="E130" s="5"/>
    </row>
    <row r="131" spans="1:5" ht="9.75" customHeight="1" x14ac:dyDescent="0.25">
      <c r="A131" s="46">
        <v>5231</v>
      </c>
      <c r="B131" s="5" t="s">
        <v>229</v>
      </c>
      <c r="C131" s="36">
        <v>0</v>
      </c>
      <c r="D131" s="33">
        <v>0</v>
      </c>
      <c r="E131" s="5"/>
    </row>
    <row r="132" spans="1:5" ht="9.75" customHeight="1" x14ac:dyDescent="0.25">
      <c r="A132" s="46">
        <v>5232</v>
      </c>
      <c r="B132" s="5" t="s">
        <v>230</v>
      </c>
      <c r="C132" s="36">
        <v>0</v>
      </c>
      <c r="D132" s="33">
        <v>0</v>
      </c>
      <c r="E132" s="5"/>
    </row>
    <row r="133" spans="1:5" ht="9.75" customHeight="1" x14ac:dyDescent="0.25">
      <c r="A133" s="45">
        <v>5240</v>
      </c>
      <c r="B133" s="31" t="s">
        <v>231</v>
      </c>
      <c r="C133" s="32">
        <v>0</v>
      </c>
      <c r="D133" s="33">
        <v>0</v>
      </c>
      <c r="E133" s="5"/>
    </row>
    <row r="134" spans="1:5" ht="9.75" customHeight="1" x14ac:dyDescent="0.25">
      <c r="A134" s="46">
        <v>5241</v>
      </c>
      <c r="B134" s="5" t="s">
        <v>232</v>
      </c>
      <c r="C134" s="36">
        <v>0</v>
      </c>
      <c r="D134" s="33">
        <v>0</v>
      </c>
      <c r="E134" s="5"/>
    </row>
    <row r="135" spans="1:5" ht="9.75" customHeight="1" x14ac:dyDescent="0.25">
      <c r="A135" s="46">
        <v>5242</v>
      </c>
      <c r="B135" s="5" t="s">
        <v>234</v>
      </c>
      <c r="C135" s="36">
        <v>0</v>
      </c>
      <c r="D135" s="33">
        <v>0</v>
      </c>
      <c r="E135" s="5"/>
    </row>
    <row r="136" spans="1:5" ht="9.75" customHeight="1" x14ac:dyDescent="0.25">
      <c r="A136" s="46">
        <v>5243</v>
      </c>
      <c r="B136" s="5" t="s">
        <v>235</v>
      </c>
      <c r="C136" s="36">
        <v>0</v>
      </c>
      <c r="D136" s="33">
        <v>0</v>
      </c>
      <c r="E136" s="5"/>
    </row>
    <row r="137" spans="1:5" ht="9.75" customHeight="1" x14ac:dyDescent="0.25">
      <c r="A137" s="46">
        <v>5244</v>
      </c>
      <c r="B137" s="5" t="s">
        <v>237</v>
      </c>
      <c r="C137" s="36">
        <v>0</v>
      </c>
      <c r="D137" s="33">
        <v>0</v>
      </c>
      <c r="E137" s="5"/>
    </row>
    <row r="138" spans="1:5" ht="9.75" customHeight="1" x14ac:dyDescent="0.25">
      <c r="A138" s="45">
        <v>5250</v>
      </c>
      <c r="B138" s="31" t="s">
        <v>165</v>
      </c>
      <c r="C138" s="32">
        <v>0</v>
      </c>
      <c r="D138" s="33">
        <v>0</v>
      </c>
      <c r="E138" s="5"/>
    </row>
    <row r="139" spans="1:5" ht="9.75" customHeight="1" x14ac:dyDescent="0.25">
      <c r="A139" s="46">
        <v>5251</v>
      </c>
      <c r="B139" s="5" t="s">
        <v>238</v>
      </c>
      <c r="C139" s="36">
        <v>0</v>
      </c>
      <c r="D139" s="33">
        <v>0</v>
      </c>
      <c r="E139" s="5"/>
    </row>
    <row r="140" spans="1:5" ht="9.75" customHeight="1" x14ac:dyDescent="0.25">
      <c r="A140" s="46">
        <v>5252</v>
      </c>
      <c r="B140" s="5" t="s">
        <v>239</v>
      </c>
      <c r="C140" s="36">
        <v>0</v>
      </c>
      <c r="D140" s="33">
        <v>0</v>
      </c>
      <c r="E140" s="5"/>
    </row>
    <row r="141" spans="1:5" ht="9.75" customHeight="1" x14ac:dyDescent="0.25">
      <c r="A141" s="46">
        <v>5259</v>
      </c>
      <c r="B141" s="5" t="s">
        <v>240</v>
      </c>
      <c r="C141" s="36">
        <v>0</v>
      </c>
      <c r="D141" s="33">
        <v>0</v>
      </c>
      <c r="E141" s="5"/>
    </row>
    <row r="142" spans="1:5" ht="9.75" customHeight="1" x14ac:dyDescent="0.25">
      <c r="A142" s="45">
        <v>5260</v>
      </c>
      <c r="B142" s="31" t="s">
        <v>241</v>
      </c>
      <c r="C142" s="32">
        <v>0</v>
      </c>
      <c r="D142" s="33">
        <v>0</v>
      </c>
      <c r="E142" s="5"/>
    </row>
    <row r="143" spans="1:5" ht="9.75" customHeight="1" x14ac:dyDescent="0.25">
      <c r="A143" s="46">
        <v>5261</v>
      </c>
      <c r="B143" s="5" t="s">
        <v>242</v>
      </c>
      <c r="C143" s="36">
        <v>0</v>
      </c>
      <c r="D143" s="33">
        <v>0</v>
      </c>
      <c r="E143" s="5"/>
    </row>
    <row r="144" spans="1:5" ht="9.75" customHeight="1" x14ac:dyDescent="0.25">
      <c r="A144" s="46">
        <v>5262</v>
      </c>
      <c r="B144" s="5" t="s">
        <v>243</v>
      </c>
      <c r="C144" s="36">
        <v>0</v>
      </c>
      <c r="D144" s="33">
        <v>0</v>
      </c>
      <c r="E144" s="5"/>
    </row>
    <row r="145" spans="1:5" ht="9.75" customHeight="1" x14ac:dyDescent="0.25">
      <c r="A145" s="45">
        <v>5270</v>
      </c>
      <c r="B145" s="31" t="s">
        <v>244</v>
      </c>
      <c r="C145" s="32">
        <v>0</v>
      </c>
      <c r="D145" s="33">
        <v>0</v>
      </c>
      <c r="E145" s="5"/>
    </row>
    <row r="146" spans="1:5" ht="9.75" customHeight="1" x14ac:dyDescent="0.25">
      <c r="A146" s="46">
        <v>5271</v>
      </c>
      <c r="B146" s="5" t="s">
        <v>245</v>
      </c>
      <c r="C146" s="36">
        <v>0</v>
      </c>
      <c r="D146" s="33">
        <v>0</v>
      </c>
      <c r="E146" s="5"/>
    </row>
    <row r="147" spans="1:5" ht="9.75" customHeight="1" x14ac:dyDescent="0.25">
      <c r="A147" s="45">
        <v>5280</v>
      </c>
      <c r="B147" s="31" t="s">
        <v>246</v>
      </c>
      <c r="C147" s="32">
        <v>0</v>
      </c>
      <c r="D147" s="33">
        <v>0</v>
      </c>
      <c r="E147" s="5"/>
    </row>
    <row r="148" spans="1:5" ht="9.75" customHeight="1" x14ac:dyDescent="0.25">
      <c r="A148" s="46">
        <v>5281</v>
      </c>
      <c r="B148" s="5" t="s">
        <v>247</v>
      </c>
      <c r="C148" s="36">
        <v>0</v>
      </c>
      <c r="D148" s="33">
        <v>0</v>
      </c>
      <c r="E148" s="5"/>
    </row>
    <row r="149" spans="1:5" ht="9.75" customHeight="1" x14ac:dyDescent="0.25">
      <c r="A149" s="46">
        <v>5282</v>
      </c>
      <c r="B149" s="5" t="s">
        <v>248</v>
      </c>
      <c r="C149" s="36">
        <v>0</v>
      </c>
      <c r="D149" s="33">
        <v>0</v>
      </c>
      <c r="E149" s="5"/>
    </row>
    <row r="150" spans="1:5" ht="9.75" customHeight="1" x14ac:dyDescent="0.25">
      <c r="A150" s="46">
        <v>5283</v>
      </c>
      <c r="B150" s="5" t="s">
        <v>249</v>
      </c>
      <c r="C150" s="36">
        <v>0</v>
      </c>
      <c r="D150" s="33">
        <v>0</v>
      </c>
      <c r="E150" s="5"/>
    </row>
    <row r="151" spans="1:5" ht="9.75" customHeight="1" x14ac:dyDescent="0.25">
      <c r="A151" s="46">
        <v>5284</v>
      </c>
      <c r="B151" s="5" t="s">
        <v>250</v>
      </c>
      <c r="C151" s="36">
        <v>0</v>
      </c>
      <c r="D151" s="33">
        <v>0</v>
      </c>
      <c r="E151" s="5"/>
    </row>
    <row r="152" spans="1:5" ht="9.75" customHeight="1" x14ac:dyDescent="0.25">
      <c r="A152" s="46">
        <v>5285</v>
      </c>
      <c r="B152" s="5" t="s">
        <v>251</v>
      </c>
      <c r="C152" s="36">
        <v>0</v>
      </c>
      <c r="D152" s="33">
        <v>0</v>
      </c>
      <c r="E152" s="5"/>
    </row>
    <row r="153" spans="1:5" ht="9.75" customHeight="1" x14ac:dyDescent="0.25">
      <c r="A153" s="45">
        <v>5290</v>
      </c>
      <c r="B153" s="31" t="s">
        <v>252</v>
      </c>
      <c r="C153" s="32">
        <v>0</v>
      </c>
      <c r="D153" s="33">
        <v>0</v>
      </c>
      <c r="E153" s="5"/>
    </row>
    <row r="154" spans="1:5" ht="9.75" customHeight="1" x14ac:dyDescent="0.25">
      <c r="A154" s="46">
        <v>5291</v>
      </c>
      <c r="B154" s="5" t="s">
        <v>253</v>
      </c>
      <c r="C154" s="36">
        <v>0</v>
      </c>
      <c r="D154" s="33">
        <v>0</v>
      </c>
      <c r="E154" s="5"/>
    </row>
    <row r="155" spans="1:5" ht="9.75" customHeight="1" x14ac:dyDescent="0.25">
      <c r="A155" s="46">
        <v>5292</v>
      </c>
      <c r="B155" s="5" t="s">
        <v>254</v>
      </c>
      <c r="C155" s="36">
        <v>0</v>
      </c>
      <c r="D155" s="33">
        <v>0</v>
      </c>
      <c r="E155" s="5"/>
    </row>
    <row r="156" spans="1:5" ht="9.75" customHeight="1" x14ac:dyDescent="0.25">
      <c r="A156" s="45">
        <v>5300</v>
      </c>
      <c r="B156" s="31" t="s">
        <v>255</v>
      </c>
      <c r="C156" s="32">
        <v>0</v>
      </c>
      <c r="D156" s="33">
        <v>0</v>
      </c>
      <c r="E156" s="5"/>
    </row>
    <row r="157" spans="1:5" ht="9.75" customHeight="1" x14ac:dyDescent="0.25">
      <c r="A157" s="45">
        <v>5310</v>
      </c>
      <c r="B157" s="31" t="s">
        <v>155</v>
      </c>
      <c r="C157" s="32">
        <v>0</v>
      </c>
      <c r="D157" s="33">
        <v>0</v>
      </c>
      <c r="E157" s="5"/>
    </row>
    <row r="158" spans="1:5" ht="9.75" customHeight="1" x14ac:dyDescent="0.25">
      <c r="A158" s="46">
        <v>5311</v>
      </c>
      <c r="B158" s="5" t="s">
        <v>256</v>
      </c>
      <c r="C158" s="36">
        <v>0</v>
      </c>
      <c r="D158" s="33">
        <v>0</v>
      </c>
      <c r="E158" s="5"/>
    </row>
    <row r="159" spans="1:5" ht="9.75" customHeight="1" x14ac:dyDescent="0.25">
      <c r="A159" s="46">
        <v>5312</v>
      </c>
      <c r="B159" s="5" t="s">
        <v>257</v>
      </c>
      <c r="C159" s="36">
        <v>0</v>
      </c>
      <c r="D159" s="33">
        <v>0</v>
      </c>
      <c r="E159" s="5"/>
    </row>
    <row r="160" spans="1:5" ht="9.75" customHeight="1" x14ac:dyDescent="0.25">
      <c r="A160" s="45">
        <v>5320</v>
      </c>
      <c r="B160" s="31" t="s">
        <v>156</v>
      </c>
      <c r="C160" s="32">
        <v>0</v>
      </c>
      <c r="D160" s="33">
        <v>0</v>
      </c>
      <c r="E160" s="5"/>
    </row>
    <row r="161" spans="1:5" ht="9.75" customHeight="1" x14ac:dyDescent="0.25">
      <c r="A161" s="46">
        <v>5321</v>
      </c>
      <c r="B161" s="5" t="s">
        <v>258</v>
      </c>
      <c r="C161" s="36">
        <v>0</v>
      </c>
      <c r="D161" s="33">
        <v>0</v>
      </c>
      <c r="E161" s="5"/>
    </row>
    <row r="162" spans="1:5" ht="9.75" customHeight="1" x14ac:dyDescent="0.25">
      <c r="A162" s="46">
        <v>5322</v>
      </c>
      <c r="B162" s="5" t="s">
        <v>259</v>
      </c>
      <c r="C162" s="36">
        <v>0</v>
      </c>
      <c r="D162" s="33">
        <v>0</v>
      </c>
      <c r="E162" s="5"/>
    </row>
    <row r="163" spans="1:5" ht="9.75" customHeight="1" x14ac:dyDescent="0.25">
      <c r="A163" s="45">
        <v>5330</v>
      </c>
      <c r="B163" s="31" t="s">
        <v>157</v>
      </c>
      <c r="C163" s="32">
        <v>0</v>
      </c>
      <c r="D163" s="33">
        <v>0</v>
      </c>
      <c r="E163" s="5"/>
    </row>
    <row r="164" spans="1:5" ht="9.75" customHeight="1" x14ac:dyDescent="0.25">
      <c r="A164" s="46">
        <v>5331</v>
      </c>
      <c r="B164" s="5" t="s">
        <v>260</v>
      </c>
      <c r="C164" s="36">
        <v>0</v>
      </c>
      <c r="D164" s="33">
        <v>0</v>
      </c>
      <c r="E164" s="5"/>
    </row>
    <row r="165" spans="1:5" ht="9.75" customHeight="1" x14ac:dyDescent="0.25">
      <c r="A165" s="46">
        <v>5332</v>
      </c>
      <c r="B165" s="5" t="s">
        <v>261</v>
      </c>
      <c r="C165" s="36">
        <v>0</v>
      </c>
      <c r="D165" s="33">
        <v>0</v>
      </c>
      <c r="E165" s="5"/>
    </row>
    <row r="166" spans="1:5" ht="9.75" customHeight="1" x14ac:dyDescent="0.25">
      <c r="A166" s="45">
        <v>5400</v>
      </c>
      <c r="B166" s="31" t="s">
        <v>262</v>
      </c>
      <c r="C166" s="32">
        <v>0</v>
      </c>
      <c r="D166" s="33">
        <v>0</v>
      </c>
      <c r="E166" s="5"/>
    </row>
    <row r="167" spans="1:5" ht="9.75" customHeight="1" x14ac:dyDescent="0.25">
      <c r="A167" s="45">
        <v>5410</v>
      </c>
      <c r="B167" s="31" t="s">
        <v>263</v>
      </c>
      <c r="C167" s="32">
        <v>0</v>
      </c>
      <c r="D167" s="33">
        <v>0</v>
      </c>
      <c r="E167" s="5"/>
    </row>
    <row r="168" spans="1:5" ht="9.75" customHeight="1" x14ac:dyDescent="0.25">
      <c r="A168" s="46">
        <v>5411</v>
      </c>
      <c r="B168" s="5" t="s">
        <v>264</v>
      </c>
      <c r="C168" s="36">
        <v>0</v>
      </c>
      <c r="D168" s="33">
        <v>0</v>
      </c>
      <c r="E168" s="5"/>
    </row>
    <row r="169" spans="1:5" ht="9.75" customHeight="1" x14ac:dyDescent="0.25">
      <c r="A169" s="46">
        <v>5412</v>
      </c>
      <c r="B169" s="5" t="s">
        <v>265</v>
      </c>
      <c r="C169" s="36">
        <v>0</v>
      </c>
      <c r="D169" s="33">
        <v>0</v>
      </c>
      <c r="E169" s="5"/>
    </row>
    <row r="170" spans="1:5" ht="9.75" customHeight="1" x14ac:dyDescent="0.25">
      <c r="A170" s="45">
        <v>5420</v>
      </c>
      <c r="B170" s="31" t="s">
        <v>266</v>
      </c>
      <c r="C170" s="32">
        <v>0</v>
      </c>
      <c r="D170" s="33">
        <v>0</v>
      </c>
      <c r="E170" s="5"/>
    </row>
    <row r="171" spans="1:5" ht="9.75" customHeight="1" x14ac:dyDescent="0.25">
      <c r="A171" s="46">
        <v>5421</v>
      </c>
      <c r="B171" s="5" t="s">
        <v>267</v>
      </c>
      <c r="C171" s="36">
        <v>0</v>
      </c>
      <c r="D171" s="33">
        <v>0</v>
      </c>
      <c r="E171" s="5"/>
    </row>
    <row r="172" spans="1:5" ht="9.75" customHeight="1" x14ac:dyDescent="0.25">
      <c r="A172" s="46">
        <v>5422</v>
      </c>
      <c r="B172" s="5" t="s">
        <v>268</v>
      </c>
      <c r="C172" s="36">
        <v>0</v>
      </c>
      <c r="D172" s="33">
        <v>0</v>
      </c>
      <c r="E172" s="5"/>
    </row>
    <row r="173" spans="1:5" ht="9.75" customHeight="1" x14ac:dyDescent="0.25">
      <c r="A173" s="45">
        <v>5430</v>
      </c>
      <c r="B173" s="31" t="s">
        <v>269</v>
      </c>
      <c r="C173" s="32">
        <v>0</v>
      </c>
      <c r="D173" s="33">
        <v>0</v>
      </c>
      <c r="E173" s="5"/>
    </row>
    <row r="174" spans="1:5" ht="9.75" customHeight="1" x14ac:dyDescent="0.25">
      <c r="A174" s="46">
        <v>5431</v>
      </c>
      <c r="B174" s="5" t="s">
        <v>270</v>
      </c>
      <c r="C174" s="36">
        <v>0</v>
      </c>
      <c r="D174" s="33">
        <v>0</v>
      </c>
      <c r="E174" s="5"/>
    </row>
    <row r="175" spans="1:5" ht="9.75" customHeight="1" x14ac:dyDescent="0.25">
      <c r="A175" s="46">
        <v>5432</v>
      </c>
      <c r="B175" s="5" t="s">
        <v>271</v>
      </c>
      <c r="C175" s="36">
        <v>0</v>
      </c>
      <c r="D175" s="33">
        <v>0</v>
      </c>
      <c r="E175" s="5"/>
    </row>
    <row r="176" spans="1:5" ht="9.75" customHeight="1" x14ac:dyDescent="0.25">
      <c r="A176" s="45">
        <v>5440</v>
      </c>
      <c r="B176" s="31" t="s">
        <v>272</v>
      </c>
      <c r="C176" s="32">
        <v>0</v>
      </c>
      <c r="D176" s="33">
        <v>0</v>
      </c>
      <c r="E176" s="5"/>
    </row>
    <row r="177" spans="1:5" ht="9.75" customHeight="1" x14ac:dyDescent="0.25">
      <c r="A177" s="46">
        <v>5441</v>
      </c>
      <c r="B177" s="5" t="s">
        <v>272</v>
      </c>
      <c r="C177" s="36">
        <v>0</v>
      </c>
      <c r="D177" s="33">
        <v>0</v>
      </c>
      <c r="E177" s="5"/>
    </row>
    <row r="178" spans="1:5" ht="9.75" customHeight="1" x14ac:dyDescent="0.25">
      <c r="A178" s="45">
        <v>5450</v>
      </c>
      <c r="B178" s="31" t="s">
        <v>273</v>
      </c>
      <c r="C178" s="32">
        <v>0</v>
      </c>
      <c r="D178" s="33">
        <v>0</v>
      </c>
      <c r="E178" s="5"/>
    </row>
    <row r="179" spans="1:5" ht="9.75" customHeight="1" x14ac:dyDescent="0.25">
      <c r="A179" s="46">
        <v>5451</v>
      </c>
      <c r="B179" s="5" t="s">
        <v>274</v>
      </c>
      <c r="C179" s="36">
        <v>0</v>
      </c>
      <c r="D179" s="33">
        <v>0</v>
      </c>
      <c r="E179" s="5"/>
    </row>
    <row r="180" spans="1:5" ht="9.75" customHeight="1" x14ac:dyDescent="0.25">
      <c r="A180" s="46">
        <v>5452</v>
      </c>
      <c r="B180" s="5" t="s">
        <v>275</v>
      </c>
      <c r="C180" s="36">
        <v>0</v>
      </c>
      <c r="D180" s="33">
        <v>0</v>
      </c>
      <c r="E180" s="5"/>
    </row>
    <row r="181" spans="1:5" ht="23.25" x14ac:dyDescent="0.25">
      <c r="A181" s="45">
        <v>5500</v>
      </c>
      <c r="B181" s="31" t="s">
        <v>276</v>
      </c>
      <c r="C181" s="32">
        <v>1374350.02</v>
      </c>
      <c r="D181" s="33">
        <v>7.6526975670553277E-2</v>
      </c>
      <c r="E181" s="37" t="s">
        <v>1545</v>
      </c>
    </row>
    <row r="182" spans="1:5" ht="23.25" x14ac:dyDescent="0.25">
      <c r="A182" s="45">
        <v>5510</v>
      </c>
      <c r="B182" s="31" t="s">
        <v>277</v>
      </c>
      <c r="C182" s="32">
        <v>1374350.02</v>
      </c>
      <c r="D182" s="33">
        <v>7.6526975670553277E-2</v>
      </c>
      <c r="E182" s="37" t="s">
        <v>1545</v>
      </c>
    </row>
    <row r="183" spans="1:5" ht="9.75" customHeight="1" x14ac:dyDescent="0.25">
      <c r="A183" s="46">
        <v>5511</v>
      </c>
      <c r="B183" s="5" t="s">
        <v>278</v>
      </c>
      <c r="C183" s="36">
        <v>0</v>
      </c>
      <c r="D183" s="33">
        <v>0</v>
      </c>
      <c r="E183" s="5"/>
    </row>
    <row r="184" spans="1:5" ht="9.75" customHeight="1" x14ac:dyDescent="0.25">
      <c r="A184" s="46">
        <v>5512</v>
      </c>
      <c r="B184" s="5" t="s">
        <v>279</v>
      </c>
      <c r="C184" s="36">
        <v>0</v>
      </c>
      <c r="D184" s="33">
        <v>0</v>
      </c>
      <c r="E184" s="5"/>
    </row>
    <row r="185" spans="1:5" ht="9.75" customHeight="1" x14ac:dyDescent="0.25">
      <c r="A185" s="46">
        <v>5513</v>
      </c>
      <c r="B185" s="5" t="s">
        <v>280</v>
      </c>
      <c r="C185" s="36">
        <v>333271.26</v>
      </c>
      <c r="D185" s="33">
        <v>1.8557311627000694E-2</v>
      </c>
      <c r="E185" s="5"/>
    </row>
    <row r="186" spans="1:5" ht="9.75" customHeight="1" x14ac:dyDescent="0.25">
      <c r="A186" s="46">
        <v>5514</v>
      </c>
      <c r="B186" s="5" t="s">
        <v>282</v>
      </c>
      <c r="C186" s="36">
        <v>0</v>
      </c>
      <c r="D186" s="33">
        <v>0</v>
      </c>
      <c r="E186" s="5"/>
    </row>
    <row r="187" spans="1:5" ht="9.75" customHeight="1" x14ac:dyDescent="0.25">
      <c r="A187" s="46">
        <v>5515</v>
      </c>
      <c r="B187" s="5" t="s">
        <v>283</v>
      </c>
      <c r="C187" s="36">
        <v>958811.26</v>
      </c>
      <c r="D187" s="33">
        <v>5.3388820095969826E-2</v>
      </c>
      <c r="E187" s="5"/>
    </row>
    <row r="188" spans="1:5" ht="9.75" customHeight="1" x14ac:dyDescent="0.25">
      <c r="A188" s="46">
        <v>5516</v>
      </c>
      <c r="B188" s="5" t="s">
        <v>284</v>
      </c>
      <c r="C188" s="36">
        <v>2700</v>
      </c>
      <c r="D188" s="33">
        <v>1.5034222090708294E-4</v>
      </c>
      <c r="E188" s="5"/>
    </row>
    <row r="189" spans="1:5" ht="9.75" customHeight="1" x14ac:dyDescent="0.25">
      <c r="A189" s="46">
        <v>5517</v>
      </c>
      <c r="B189" s="5" t="s">
        <v>285</v>
      </c>
      <c r="C189" s="36">
        <v>71328.17</v>
      </c>
      <c r="D189" s="33">
        <v>3.9717168485325794E-3</v>
      </c>
      <c r="E189" s="5"/>
    </row>
    <row r="190" spans="1:5" ht="9.75" customHeight="1" x14ac:dyDescent="0.25">
      <c r="A190" s="46">
        <v>5518</v>
      </c>
      <c r="B190" s="5" t="s">
        <v>286</v>
      </c>
      <c r="C190" s="36">
        <v>8239.33</v>
      </c>
      <c r="D190" s="33">
        <v>4.5878487814309465E-4</v>
      </c>
      <c r="E190" s="5"/>
    </row>
    <row r="191" spans="1:5" ht="9.75" customHeight="1" x14ac:dyDescent="0.25">
      <c r="A191" s="45">
        <v>5520</v>
      </c>
      <c r="B191" s="31" t="s">
        <v>287</v>
      </c>
      <c r="C191" s="32">
        <v>0</v>
      </c>
      <c r="D191" s="33">
        <v>0</v>
      </c>
      <c r="E191" s="5"/>
    </row>
    <row r="192" spans="1:5" ht="9.75" customHeight="1" x14ac:dyDescent="0.25">
      <c r="A192" s="46">
        <v>5521</v>
      </c>
      <c r="B192" s="5" t="s">
        <v>288</v>
      </c>
      <c r="C192" s="36">
        <v>0</v>
      </c>
      <c r="D192" s="33">
        <v>0</v>
      </c>
      <c r="E192" s="5"/>
    </row>
    <row r="193" spans="1:5" ht="9.75" customHeight="1" x14ac:dyDescent="0.25">
      <c r="A193" s="46">
        <v>5522</v>
      </c>
      <c r="B193" s="5" t="s">
        <v>289</v>
      </c>
      <c r="C193" s="36">
        <v>0</v>
      </c>
      <c r="D193" s="33">
        <v>0</v>
      </c>
      <c r="E193" s="5"/>
    </row>
    <row r="194" spans="1:5" ht="9.75" customHeight="1" x14ac:dyDescent="0.25">
      <c r="A194" s="45">
        <v>5530</v>
      </c>
      <c r="B194" s="31" t="s">
        <v>290</v>
      </c>
      <c r="C194" s="32">
        <v>0</v>
      </c>
      <c r="D194" s="33">
        <v>0</v>
      </c>
      <c r="E194" s="5"/>
    </row>
    <row r="195" spans="1:5" ht="9.75" customHeight="1" x14ac:dyDescent="0.25">
      <c r="A195" s="46">
        <v>5531</v>
      </c>
      <c r="B195" s="5" t="s">
        <v>291</v>
      </c>
      <c r="C195" s="36">
        <v>0</v>
      </c>
      <c r="D195" s="33">
        <v>0</v>
      </c>
      <c r="E195" s="5"/>
    </row>
    <row r="196" spans="1:5" ht="9.75" customHeight="1" x14ac:dyDescent="0.25">
      <c r="A196" s="46">
        <v>5532</v>
      </c>
      <c r="B196" s="5" t="s">
        <v>292</v>
      </c>
      <c r="C196" s="36">
        <v>0</v>
      </c>
      <c r="D196" s="33">
        <v>0</v>
      </c>
      <c r="E196" s="5"/>
    </row>
    <row r="197" spans="1:5" ht="9.75" customHeight="1" x14ac:dyDescent="0.25">
      <c r="A197" s="46">
        <v>5533</v>
      </c>
      <c r="B197" s="5" t="s">
        <v>293</v>
      </c>
      <c r="C197" s="36">
        <v>0</v>
      </c>
      <c r="D197" s="33">
        <v>0</v>
      </c>
      <c r="E197" s="5"/>
    </row>
    <row r="198" spans="1:5" ht="9.75" customHeight="1" x14ac:dyDescent="0.25">
      <c r="A198" s="46">
        <v>5534</v>
      </c>
      <c r="B198" s="5" t="s">
        <v>294</v>
      </c>
      <c r="C198" s="36">
        <v>0</v>
      </c>
      <c r="D198" s="33">
        <v>0</v>
      </c>
      <c r="E198" s="5"/>
    </row>
    <row r="199" spans="1:5" ht="9.75" customHeight="1" x14ac:dyDescent="0.25">
      <c r="A199" s="46">
        <v>5535</v>
      </c>
      <c r="B199" s="5" t="s">
        <v>295</v>
      </c>
      <c r="C199" s="36">
        <v>0</v>
      </c>
      <c r="D199" s="33">
        <v>0</v>
      </c>
      <c r="E199" s="5"/>
    </row>
    <row r="200" spans="1:5" ht="9.75" customHeight="1" x14ac:dyDescent="0.25">
      <c r="A200" s="45">
        <v>5590</v>
      </c>
      <c r="B200" s="31" t="s">
        <v>297</v>
      </c>
      <c r="C200" s="32">
        <v>0</v>
      </c>
      <c r="D200" s="33">
        <v>0</v>
      </c>
      <c r="E200" s="5"/>
    </row>
    <row r="201" spans="1:5" ht="9.75" customHeight="1" x14ac:dyDescent="0.25">
      <c r="A201" s="46">
        <v>5591</v>
      </c>
      <c r="B201" s="5" t="s">
        <v>298</v>
      </c>
      <c r="C201" s="36">
        <v>0</v>
      </c>
      <c r="D201" s="33">
        <v>0</v>
      </c>
      <c r="E201" s="5"/>
    </row>
    <row r="202" spans="1:5" ht="9.75" customHeight="1" x14ac:dyDescent="0.25">
      <c r="A202" s="46">
        <v>5592</v>
      </c>
      <c r="B202" s="5" t="s">
        <v>299</v>
      </c>
      <c r="C202" s="36">
        <v>0</v>
      </c>
      <c r="D202" s="33">
        <v>0</v>
      </c>
      <c r="E202" s="5"/>
    </row>
    <row r="203" spans="1:5" ht="9.75" customHeight="1" x14ac:dyDescent="0.25">
      <c r="A203" s="46">
        <v>5593</v>
      </c>
      <c r="B203" s="5" t="s">
        <v>300</v>
      </c>
      <c r="C203" s="36">
        <v>0</v>
      </c>
      <c r="D203" s="33">
        <v>0</v>
      </c>
      <c r="E203" s="5"/>
    </row>
    <row r="204" spans="1:5" ht="9.75" customHeight="1" x14ac:dyDescent="0.25">
      <c r="A204" s="46">
        <v>5594</v>
      </c>
      <c r="B204" s="5" t="s">
        <v>301</v>
      </c>
      <c r="C204" s="36">
        <v>0</v>
      </c>
      <c r="D204" s="33">
        <v>0</v>
      </c>
      <c r="E204" s="5"/>
    </row>
    <row r="205" spans="1:5" ht="9.75" customHeight="1" x14ac:dyDescent="0.25">
      <c r="A205" s="46">
        <v>5595</v>
      </c>
      <c r="B205" s="5" t="s">
        <v>302</v>
      </c>
      <c r="C205" s="36">
        <v>0</v>
      </c>
      <c r="D205" s="33">
        <v>0</v>
      </c>
      <c r="E205" s="5"/>
    </row>
    <row r="206" spans="1:5" ht="9.75" customHeight="1" x14ac:dyDescent="0.25">
      <c r="A206" s="46">
        <v>5596</v>
      </c>
      <c r="B206" s="5" t="s">
        <v>183</v>
      </c>
      <c r="C206" s="36">
        <v>0</v>
      </c>
      <c r="D206" s="33">
        <v>0</v>
      </c>
      <c r="E206" s="5"/>
    </row>
    <row r="207" spans="1:5" ht="9.75" customHeight="1" x14ac:dyDescent="0.25">
      <c r="A207" s="46">
        <v>5597</v>
      </c>
      <c r="B207" s="5" t="s">
        <v>303</v>
      </c>
      <c r="C207" s="36">
        <v>0</v>
      </c>
      <c r="D207" s="33">
        <v>0</v>
      </c>
      <c r="E207" s="5"/>
    </row>
    <row r="208" spans="1:5" ht="9.75" customHeight="1" x14ac:dyDescent="0.25">
      <c r="A208" s="46">
        <v>5598</v>
      </c>
      <c r="B208" s="5" t="s">
        <v>304</v>
      </c>
      <c r="C208" s="36">
        <v>0</v>
      </c>
      <c r="D208" s="33">
        <v>0</v>
      </c>
      <c r="E208" s="5"/>
    </row>
    <row r="209" spans="1:5" ht="9.75" customHeight="1" x14ac:dyDescent="0.25">
      <c r="A209" s="46">
        <v>5599</v>
      </c>
      <c r="B209" s="5" t="s">
        <v>305</v>
      </c>
      <c r="C209" s="36">
        <v>0</v>
      </c>
      <c r="D209" s="33">
        <v>0</v>
      </c>
      <c r="E209" s="5"/>
    </row>
    <row r="210" spans="1:5" ht="9.75" customHeight="1" x14ac:dyDescent="0.25">
      <c r="A210" s="45">
        <v>5600</v>
      </c>
      <c r="B210" s="31" t="s">
        <v>306</v>
      </c>
      <c r="C210" s="32">
        <v>0</v>
      </c>
      <c r="D210" s="33">
        <v>0</v>
      </c>
      <c r="E210" s="5"/>
    </row>
    <row r="211" spans="1:5" ht="9.75" customHeight="1" x14ac:dyDescent="0.25">
      <c r="A211" s="45">
        <v>5610</v>
      </c>
      <c r="B211" s="31" t="s">
        <v>307</v>
      </c>
      <c r="C211" s="32">
        <v>0</v>
      </c>
      <c r="D211" s="33">
        <v>0</v>
      </c>
      <c r="E211" s="5"/>
    </row>
    <row r="212" spans="1:5" ht="9.75" customHeight="1" x14ac:dyDescent="0.25">
      <c r="A212" s="46">
        <v>5611</v>
      </c>
      <c r="B212" s="5" t="s">
        <v>308</v>
      </c>
      <c r="C212" s="36">
        <v>0</v>
      </c>
      <c r="D212" s="33">
        <v>0</v>
      </c>
      <c r="E212" s="5"/>
    </row>
    <row r="213" spans="1:5" ht="9.75" customHeight="1" x14ac:dyDescent="0.25">
      <c r="A213" s="25"/>
      <c r="B213" s="25"/>
      <c r="C213" s="25"/>
      <c r="D213" s="26"/>
      <c r="E213" s="25"/>
    </row>
    <row r="214" spans="1:5" ht="9.75" customHeight="1" x14ac:dyDescent="0.25">
      <c r="A214" s="25"/>
      <c r="B214" s="62" t="s">
        <v>309</v>
      </c>
      <c r="C214" s="25"/>
      <c r="D214" s="26"/>
      <c r="E214" s="25"/>
    </row>
  </sheetData>
  <autoFilter ref="A93:C212" xr:uid="{00000000-0009-0000-0000-000072000000}"/>
  <mergeCells count="4">
    <mergeCell ref="A1:C1"/>
    <mergeCell ref="A2:C2"/>
    <mergeCell ref="A3:C3"/>
    <mergeCell ref="A4:C4"/>
  </mergeCells>
  <pageMargins left="0.7" right="0.7" top="0.75" bottom="0.75" header="0" footer="0"/>
  <pageSetup scale="65"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42578125" customWidth="1"/>
    <col min="6" max="6" width="22.85546875" customWidth="1"/>
    <col min="7" max="8" width="16.85546875" customWidth="1"/>
    <col min="9" max="9" width="13.85546875" customWidth="1"/>
    <col min="10" max="10" width="23.85546875" customWidth="1"/>
    <col min="11" max="26" width="9.140625" customWidth="1"/>
  </cols>
  <sheetData>
    <row r="1" spans="1:8" ht="11.25" customHeight="1" x14ac:dyDescent="0.25">
      <c r="A1" s="522" t="s">
        <v>1973</v>
      </c>
      <c r="B1" s="522"/>
      <c r="C1" s="522"/>
      <c r="D1" s="522"/>
      <c r="E1" s="522"/>
      <c r="F1" s="522"/>
      <c r="G1" s="113" t="s">
        <v>92</v>
      </c>
      <c r="H1" s="114">
        <v>2024</v>
      </c>
    </row>
    <row r="2" spans="1:8" ht="11.25" customHeight="1" x14ac:dyDescent="0.25">
      <c r="A2" s="522" t="s">
        <v>310</v>
      </c>
      <c r="B2" s="522"/>
      <c r="C2" s="522"/>
      <c r="D2" s="522"/>
      <c r="E2" s="522"/>
      <c r="F2" s="522"/>
      <c r="G2" s="113" t="s">
        <v>94</v>
      </c>
      <c r="H2" s="114" t="s">
        <v>636</v>
      </c>
    </row>
    <row r="3" spans="1:8" ht="11.25" customHeight="1" x14ac:dyDescent="0.25">
      <c r="A3" s="522" t="s">
        <v>1974</v>
      </c>
      <c r="B3" s="522"/>
      <c r="C3" s="522"/>
      <c r="D3" s="522"/>
      <c r="E3" s="522"/>
      <c r="F3" s="522"/>
      <c r="G3" s="113" t="s">
        <v>95</v>
      </c>
      <c r="H3" s="114" t="s">
        <v>638</v>
      </c>
    </row>
    <row r="4" spans="1:8" ht="11.25" customHeight="1" x14ac:dyDescent="0.25">
      <c r="A4" s="521" t="s">
        <v>96</v>
      </c>
      <c r="B4" s="521"/>
      <c r="C4" s="521"/>
      <c r="D4" s="521"/>
      <c r="E4" s="521"/>
      <c r="F4" s="521"/>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0</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s="247" customFormat="1" ht="9.75" customHeight="1" x14ac:dyDescent="0.2">
      <c r="A12" s="245"/>
      <c r="B12" s="246"/>
      <c r="C12" s="246"/>
      <c r="D12" s="246"/>
      <c r="E12" s="246"/>
      <c r="F12" s="246"/>
      <c r="G12" s="246"/>
      <c r="H12" s="246"/>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v>2022</v>
      </c>
      <c r="F14" s="28">
        <v>2021</v>
      </c>
      <c r="G14" s="28">
        <v>2020</v>
      </c>
      <c r="H14" s="28" t="s">
        <v>317</v>
      </c>
    </row>
    <row r="15" spans="1:8" x14ac:dyDescent="0.25">
      <c r="A15" s="53">
        <v>1122</v>
      </c>
      <c r="B15" s="25" t="s">
        <v>318</v>
      </c>
      <c r="C15" s="54">
        <v>0</v>
      </c>
      <c r="D15" s="54">
        <v>0</v>
      </c>
      <c r="E15" s="54">
        <v>0</v>
      </c>
      <c r="F15" s="54">
        <v>0</v>
      </c>
      <c r="G15" s="54">
        <v>0</v>
      </c>
      <c r="H15" s="34"/>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23.25" x14ac:dyDescent="0.25">
      <c r="A20" s="53">
        <v>1123</v>
      </c>
      <c r="B20" s="25" t="s">
        <v>326</v>
      </c>
      <c r="C20" s="54">
        <v>-68661.55</v>
      </c>
      <c r="D20" s="54">
        <v>-68661.55</v>
      </c>
      <c r="E20" s="54">
        <v>0</v>
      </c>
      <c r="F20" s="54">
        <v>0</v>
      </c>
      <c r="G20" s="54">
        <v>0</v>
      </c>
      <c r="H20" s="34" t="s">
        <v>1547</v>
      </c>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23.25" x14ac:dyDescent="0.25">
      <c r="A23" s="46">
        <v>1129</v>
      </c>
      <c r="B23" s="5" t="s">
        <v>329</v>
      </c>
      <c r="C23" s="54">
        <v>3110682.31</v>
      </c>
      <c r="D23" s="54">
        <v>3110682.31</v>
      </c>
      <c r="E23" s="54">
        <v>0</v>
      </c>
      <c r="F23" s="54">
        <v>0</v>
      </c>
      <c r="G23" s="54">
        <v>0</v>
      </c>
      <c r="H23" s="34" t="s">
        <v>1547</v>
      </c>
    </row>
    <row r="24" spans="1:8" ht="9.75" customHeight="1" x14ac:dyDescent="0.25">
      <c r="A24" s="53">
        <v>1131</v>
      </c>
      <c r="B24" s="25" t="s">
        <v>330</v>
      </c>
      <c r="C24" s="54">
        <v>0</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909610.99</v>
      </c>
      <c r="D41" s="25" t="s">
        <v>1947</v>
      </c>
      <c r="E41" s="25"/>
      <c r="F41" s="25"/>
    </row>
    <row r="42" spans="1:6" ht="9.75" customHeight="1" x14ac:dyDescent="0.25">
      <c r="A42" s="53">
        <v>1151</v>
      </c>
      <c r="B42" s="25" t="s">
        <v>348</v>
      </c>
      <c r="C42" s="54">
        <v>909610.99</v>
      </c>
      <c r="D42" s="25" t="s">
        <v>1947</v>
      </c>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54">
        <v>37225413.409999996</v>
      </c>
      <c r="D56" s="54">
        <v>333271.26228000002</v>
      </c>
      <c r="E56" s="54">
        <v>610997.31417999999</v>
      </c>
      <c r="F56" s="25" t="s">
        <v>1548</v>
      </c>
      <c r="G56" s="25"/>
      <c r="H56" s="25" t="s">
        <v>1550</v>
      </c>
      <c r="I56" s="25"/>
      <c r="J56" s="25"/>
    </row>
    <row r="57" spans="1:10" ht="9.75" customHeight="1" x14ac:dyDescent="0.25">
      <c r="A57" s="53">
        <v>1231</v>
      </c>
      <c r="B57" s="25" t="s">
        <v>364</v>
      </c>
      <c r="C57" s="54">
        <v>26830203.460000001</v>
      </c>
      <c r="D57" s="56"/>
      <c r="E57" s="56"/>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9.75" customHeight="1" x14ac:dyDescent="0.25">
      <c r="A59" s="53">
        <v>1233</v>
      </c>
      <c r="B59" s="25" t="s">
        <v>366</v>
      </c>
      <c r="C59" s="54">
        <v>10099129.16</v>
      </c>
      <c r="D59" s="54">
        <v>333271.26228000002</v>
      </c>
      <c r="E59" s="54">
        <v>610997.31417999999</v>
      </c>
      <c r="F59" s="25" t="s">
        <v>1548</v>
      </c>
      <c r="G59" s="272">
        <v>3.3000000000000002E-2</v>
      </c>
      <c r="H59" s="25" t="s">
        <v>1550</v>
      </c>
      <c r="I59" s="25"/>
      <c r="J59" s="25"/>
    </row>
    <row r="60" spans="1:10" ht="9.75" customHeight="1" x14ac:dyDescent="0.25">
      <c r="A60" s="53">
        <v>1234</v>
      </c>
      <c r="B60" s="25" t="s">
        <v>367</v>
      </c>
      <c r="C60" s="54">
        <v>0</v>
      </c>
      <c r="D60" s="54">
        <v>0</v>
      </c>
      <c r="E60" s="54">
        <v>0</v>
      </c>
      <c r="F60" s="25"/>
      <c r="G60" s="25"/>
      <c r="H60" s="25"/>
      <c r="I60" s="25"/>
      <c r="J60" s="25"/>
    </row>
    <row r="61" spans="1:10" ht="9.75" customHeight="1" x14ac:dyDescent="0.25">
      <c r="A61" s="53">
        <v>1235</v>
      </c>
      <c r="B61" s="25" t="s">
        <v>368</v>
      </c>
      <c r="C61" s="54">
        <v>296080.78999999998</v>
      </c>
      <c r="D61" s="54">
        <v>0</v>
      </c>
      <c r="E61" s="54">
        <v>0</v>
      </c>
      <c r="F61" s="25"/>
      <c r="G61" s="25"/>
      <c r="H61" s="25"/>
      <c r="I61" s="25"/>
      <c r="J61" s="25"/>
    </row>
    <row r="62" spans="1:10" ht="9.75" customHeight="1" x14ac:dyDescent="0.25">
      <c r="A62" s="53">
        <v>1236</v>
      </c>
      <c r="B62" s="25" t="s">
        <v>369</v>
      </c>
      <c r="C62" s="54">
        <v>0</v>
      </c>
      <c r="D62" s="54">
        <v>0</v>
      </c>
      <c r="E62" s="54">
        <v>0</v>
      </c>
      <c r="F62" s="25"/>
      <c r="G62" s="25"/>
      <c r="H62" s="25"/>
      <c r="I62" s="25"/>
      <c r="J62" s="25"/>
    </row>
    <row r="63" spans="1:10" ht="9.75" customHeight="1" x14ac:dyDescent="0.25">
      <c r="A63" s="53">
        <v>1239</v>
      </c>
      <c r="B63" s="25" t="s">
        <v>370</v>
      </c>
      <c r="C63" s="54">
        <v>0</v>
      </c>
      <c r="D63" s="54">
        <v>0</v>
      </c>
      <c r="E63" s="54">
        <v>0</v>
      </c>
      <c r="F63" s="25"/>
      <c r="G63" s="25"/>
      <c r="H63" s="25"/>
      <c r="I63" s="25"/>
      <c r="J63" s="25"/>
    </row>
    <row r="64" spans="1:10" ht="57" x14ac:dyDescent="0.25">
      <c r="A64" s="53">
        <v>1240</v>
      </c>
      <c r="B64" s="25" t="s">
        <v>371</v>
      </c>
      <c r="C64" s="54">
        <v>10644579.84</v>
      </c>
      <c r="D64" s="54">
        <v>961511.26436500077</v>
      </c>
      <c r="E64" s="54">
        <v>7276742.8181377389</v>
      </c>
      <c r="F64" s="25" t="s">
        <v>1548</v>
      </c>
      <c r="G64" s="25"/>
      <c r="H64" s="25"/>
      <c r="I64" s="25"/>
      <c r="J64" s="34" t="s">
        <v>1549</v>
      </c>
    </row>
    <row r="65" spans="1:10" ht="45.75" x14ac:dyDescent="0.25">
      <c r="A65" s="53">
        <v>1241</v>
      </c>
      <c r="B65" s="25" t="s">
        <v>372</v>
      </c>
      <c r="C65" s="54">
        <v>4476238.7699999996</v>
      </c>
      <c r="D65" s="54">
        <v>556433.98828896636</v>
      </c>
      <c r="E65" s="54">
        <v>2190682.5924182618</v>
      </c>
      <c r="F65" s="25" t="s">
        <v>1548</v>
      </c>
      <c r="G65" s="272">
        <v>0.1</v>
      </c>
      <c r="H65" s="25" t="s">
        <v>1550</v>
      </c>
      <c r="I65" s="34" t="s">
        <v>1948</v>
      </c>
      <c r="J65" s="25"/>
    </row>
    <row r="66" spans="1:10" ht="45.75" x14ac:dyDescent="0.25">
      <c r="A66" s="53">
        <v>1242</v>
      </c>
      <c r="B66" s="25" t="s">
        <v>373</v>
      </c>
      <c r="C66" s="54">
        <v>338056.28</v>
      </c>
      <c r="D66" s="54">
        <v>46010.457478333286</v>
      </c>
      <c r="E66" s="54">
        <v>227102.3128990804</v>
      </c>
      <c r="F66" s="25" t="s">
        <v>1548</v>
      </c>
      <c r="G66" s="272">
        <v>0.33300000000000002</v>
      </c>
      <c r="H66" s="25" t="s">
        <v>1550</v>
      </c>
      <c r="I66" s="34" t="s">
        <v>1949</v>
      </c>
      <c r="J66" s="25"/>
    </row>
    <row r="67" spans="1:10" ht="45.75" x14ac:dyDescent="0.25">
      <c r="A67" s="53">
        <v>1243</v>
      </c>
      <c r="B67" s="25" t="s">
        <v>374</v>
      </c>
      <c r="C67" s="54">
        <v>15263.86</v>
      </c>
      <c r="D67" s="54">
        <v>1015.572448275862</v>
      </c>
      <c r="E67" s="54">
        <v>6685.0679310344822</v>
      </c>
      <c r="F67" s="25" t="s">
        <v>1548</v>
      </c>
      <c r="G67" s="272">
        <v>0.2</v>
      </c>
      <c r="H67" s="25" t="s">
        <v>1550</v>
      </c>
      <c r="I67" s="34" t="s">
        <v>1950</v>
      </c>
      <c r="J67" s="25"/>
    </row>
    <row r="68" spans="1:10" ht="45.75" x14ac:dyDescent="0.25">
      <c r="A68" s="53">
        <v>1244</v>
      </c>
      <c r="B68" s="25" t="s">
        <v>375</v>
      </c>
      <c r="C68" s="54">
        <v>4611633.2699999996</v>
      </c>
      <c r="D68" s="54">
        <v>273387.52342528733</v>
      </c>
      <c r="E68" s="54">
        <v>4374888.7293344233</v>
      </c>
      <c r="F68" s="25" t="s">
        <v>1548</v>
      </c>
      <c r="G68" s="272">
        <v>0.2</v>
      </c>
      <c r="H68" s="25" t="s">
        <v>1550</v>
      </c>
      <c r="I68" s="34" t="s">
        <v>1552</v>
      </c>
      <c r="J68" s="25"/>
    </row>
    <row r="69" spans="1:10" ht="45.75" x14ac:dyDescent="0.25">
      <c r="A69" s="53">
        <v>1245</v>
      </c>
      <c r="B69" s="25" t="s">
        <v>376</v>
      </c>
      <c r="C69" s="54">
        <v>274973.74</v>
      </c>
      <c r="D69" s="54">
        <v>19392.79966666667</v>
      </c>
      <c r="E69" s="54">
        <v>184246.10555493861</v>
      </c>
      <c r="F69" s="25" t="s">
        <v>1548</v>
      </c>
      <c r="G69" s="272">
        <v>0.2</v>
      </c>
      <c r="H69" s="25" t="s">
        <v>1550</v>
      </c>
      <c r="I69" s="34" t="s">
        <v>1552</v>
      </c>
      <c r="J69" s="25"/>
    </row>
    <row r="70" spans="1:10" ht="45.75" x14ac:dyDescent="0.25">
      <c r="A70" s="53">
        <v>1246</v>
      </c>
      <c r="B70" s="25" t="s">
        <v>377</v>
      </c>
      <c r="C70" s="54">
        <v>914913.92</v>
      </c>
      <c r="D70" s="54">
        <v>62570.923057471256</v>
      </c>
      <c r="E70" s="54">
        <v>285488.01</v>
      </c>
      <c r="F70" s="25" t="s">
        <v>1548</v>
      </c>
      <c r="G70" s="272">
        <v>0.1</v>
      </c>
      <c r="H70" s="25" t="s">
        <v>1550</v>
      </c>
      <c r="I70" s="34" t="s">
        <v>1951</v>
      </c>
      <c r="J70" s="25"/>
    </row>
    <row r="71" spans="1:10" ht="9.75" customHeight="1" x14ac:dyDescent="0.25">
      <c r="A71" s="53">
        <v>1247</v>
      </c>
      <c r="B71" s="25" t="s">
        <v>378</v>
      </c>
      <c r="C71" s="54">
        <v>0</v>
      </c>
      <c r="D71" s="54">
        <v>0</v>
      </c>
      <c r="E71" s="54">
        <v>0</v>
      </c>
      <c r="F71" s="25"/>
      <c r="G71" s="272"/>
      <c r="H71" s="25"/>
      <c r="I71" s="25"/>
      <c r="J71" s="25"/>
    </row>
    <row r="72" spans="1:10" ht="45.75" x14ac:dyDescent="0.25">
      <c r="A72" s="53">
        <v>1248</v>
      </c>
      <c r="B72" s="25" t="s">
        <v>379</v>
      </c>
      <c r="C72" s="54">
        <v>13500</v>
      </c>
      <c r="D72" s="54">
        <v>2700</v>
      </c>
      <c r="E72" s="54">
        <v>7650</v>
      </c>
      <c r="F72" s="25" t="s">
        <v>1548</v>
      </c>
      <c r="G72" s="272">
        <v>0.2</v>
      </c>
      <c r="H72" s="25" t="s">
        <v>1550</v>
      </c>
      <c r="I72" s="34" t="s">
        <v>1952</v>
      </c>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54">
        <v>1686490.14</v>
      </c>
      <c r="D76" s="54">
        <v>71328.169500000033</v>
      </c>
      <c r="E76" s="54">
        <v>894101.49954166729</v>
      </c>
      <c r="F76" s="25" t="s">
        <v>1548</v>
      </c>
      <c r="G76" s="25"/>
      <c r="H76" s="25"/>
      <c r="I76" s="25"/>
      <c r="J76" s="25"/>
    </row>
    <row r="77" spans="1:10" ht="45.75" x14ac:dyDescent="0.25">
      <c r="A77" s="53">
        <v>1251</v>
      </c>
      <c r="B77" s="25" t="s">
        <v>386</v>
      </c>
      <c r="C77" s="54">
        <v>1438442.14</v>
      </c>
      <c r="D77" s="54">
        <v>71328.169500000033</v>
      </c>
      <c r="E77" s="54">
        <v>646054.49954166729</v>
      </c>
      <c r="F77" s="25" t="s">
        <v>1548</v>
      </c>
      <c r="G77" s="272">
        <v>0.05</v>
      </c>
      <c r="H77" s="25" t="s">
        <v>1550</v>
      </c>
      <c r="I77" s="34" t="s">
        <v>1953</v>
      </c>
      <c r="J77" s="25"/>
    </row>
    <row r="78" spans="1:10" ht="9.75" customHeight="1" x14ac:dyDescent="0.25">
      <c r="A78" s="53">
        <v>1252</v>
      </c>
      <c r="B78" s="25" t="s">
        <v>387</v>
      </c>
      <c r="C78" s="54">
        <v>0</v>
      </c>
      <c r="D78" s="54">
        <v>0</v>
      </c>
      <c r="E78" s="54">
        <v>0</v>
      </c>
      <c r="F78" s="25"/>
      <c r="G78" s="272"/>
      <c r="H78" s="25"/>
      <c r="I78" s="25"/>
      <c r="J78" s="25"/>
    </row>
    <row r="79" spans="1:10" ht="9.75" customHeight="1" x14ac:dyDescent="0.25">
      <c r="A79" s="53">
        <v>1253</v>
      </c>
      <c r="B79" s="25" t="s">
        <v>388</v>
      </c>
      <c r="C79" s="54">
        <v>0</v>
      </c>
      <c r="D79" s="54">
        <v>0</v>
      </c>
      <c r="E79" s="54">
        <v>0</v>
      </c>
      <c r="F79" s="25"/>
      <c r="G79" s="272"/>
      <c r="H79" s="25"/>
      <c r="I79" s="25"/>
      <c r="J79" s="25"/>
    </row>
    <row r="80" spans="1:10" ht="9.75" customHeight="1" x14ac:dyDescent="0.25">
      <c r="A80" s="53">
        <v>1254</v>
      </c>
      <c r="B80" s="25" t="s">
        <v>389</v>
      </c>
      <c r="C80" s="54">
        <v>0</v>
      </c>
      <c r="D80" s="54">
        <v>0</v>
      </c>
      <c r="E80" s="54">
        <v>0</v>
      </c>
      <c r="F80" s="25"/>
      <c r="G80" s="272"/>
      <c r="H80" s="25"/>
      <c r="I80" s="25"/>
      <c r="J80" s="25"/>
    </row>
    <row r="81" spans="1:9" ht="45.75" x14ac:dyDescent="0.25">
      <c r="A81" s="53">
        <v>1259</v>
      </c>
      <c r="B81" s="25" t="s">
        <v>390</v>
      </c>
      <c r="C81" s="54">
        <v>248048</v>
      </c>
      <c r="D81" s="54">
        <v>0</v>
      </c>
      <c r="E81" s="54">
        <v>248047</v>
      </c>
      <c r="F81" s="25" t="s">
        <v>1548</v>
      </c>
      <c r="G81" s="272">
        <v>0.05</v>
      </c>
      <c r="H81" t="s">
        <v>1550</v>
      </c>
      <c r="I81" s="249" t="s">
        <v>1954</v>
      </c>
    </row>
    <row r="82" spans="1:9" ht="9.75" customHeight="1" x14ac:dyDescent="0.25">
      <c r="A82" s="53">
        <v>1270</v>
      </c>
      <c r="B82" s="25" t="s">
        <v>391</v>
      </c>
      <c r="C82" s="54">
        <v>0</v>
      </c>
      <c r="D82" s="54">
        <v>0</v>
      </c>
      <c r="E82" s="54">
        <v>0</v>
      </c>
      <c r="F82" s="25"/>
      <c r="G82" s="25"/>
    </row>
    <row r="83" spans="1:9" ht="9.75" customHeight="1" x14ac:dyDescent="0.25">
      <c r="A83" s="53">
        <v>1271</v>
      </c>
      <c r="B83" s="25" t="s">
        <v>392</v>
      </c>
      <c r="C83" s="54">
        <v>0</v>
      </c>
      <c r="D83" s="54">
        <v>0</v>
      </c>
      <c r="E83" s="54">
        <v>0</v>
      </c>
      <c r="F83" s="25"/>
      <c r="G83" s="25"/>
    </row>
    <row r="84" spans="1:9" ht="9.75" customHeight="1" x14ac:dyDescent="0.25">
      <c r="A84" s="53">
        <v>1272</v>
      </c>
      <c r="B84" s="25" t="s">
        <v>393</v>
      </c>
      <c r="C84" s="54">
        <v>0</v>
      </c>
      <c r="D84" s="54">
        <v>0</v>
      </c>
      <c r="E84" s="54">
        <v>0</v>
      </c>
      <c r="F84" s="25"/>
      <c r="G84" s="25"/>
    </row>
    <row r="85" spans="1:9" ht="9.75" customHeight="1" x14ac:dyDescent="0.25">
      <c r="A85" s="53">
        <v>1273</v>
      </c>
      <c r="B85" s="25" t="s">
        <v>394</v>
      </c>
      <c r="C85" s="54">
        <v>0</v>
      </c>
      <c r="D85" s="54">
        <v>0</v>
      </c>
      <c r="E85" s="54">
        <v>0</v>
      </c>
      <c r="F85" s="25"/>
      <c r="G85" s="25"/>
    </row>
    <row r="86" spans="1:9" ht="9.75" customHeight="1" x14ac:dyDescent="0.25">
      <c r="A86" s="53">
        <v>1274</v>
      </c>
      <c r="B86" s="25" t="s">
        <v>395</v>
      </c>
      <c r="C86" s="54">
        <v>0</v>
      </c>
      <c r="D86" s="54">
        <v>0</v>
      </c>
      <c r="E86" s="54">
        <v>0</v>
      </c>
      <c r="F86" s="25"/>
      <c r="G86" s="25"/>
    </row>
    <row r="87" spans="1:9" ht="9.75" customHeight="1" x14ac:dyDescent="0.25">
      <c r="A87" s="53">
        <v>1275</v>
      </c>
      <c r="B87" s="25" t="s">
        <v>396</v>
      </c>
      <c r="C87" s="54">
        <v>0</v>
      </c>
      <c r="D87" s="54">
        <v>0</v>
      </c>
      <c r="E87" s="54">
        <v>0</v>
      </c>
      <c r="F87" s="25"/>
      <c r="G87" s="25"/>
    </row>
    <row r="88" spans="1:9" ht="9.75" customHeight="1" x14ac:dyDescent="0.25">
      <c r="A88" s="53">
        <v>1279</v>
      </c>
      <c r="B88" s="25" t="s">
        <v>397</v>
      </c>
      <c r="C88" s="54">
        <v>0</v>
      </c>
      <c r="D88" s="54">
        <v>0</v>
      </c>
      <c r="E88" s="54">
        <v>0</v>
      </c>
      <c r="F88" s="25"/>
      <c r="G88" s="25"/>
    </row>
    <row r="89" spans="1:9" ht="9.75" customHeight="1" x14ac:dyDescent="0.25">
      <c r="A89" s="25"/>
      <c r="B89" s="25"/>
      <c r="C89" s="25"/>
      <c r="D89" s="25"/>
      <c r="E89" s="25"/>
      <c r="F89" s="25"/>
      <c r="G89" s="25"/>
    </row>
    <row r="90" spans="1:9" ht="9.75" customHeight="1" x14ac:dyDescent="0.25">
      <c r="A90" s="115" t="s">
        <v>398</v>
      </c>
      <c r="B90" s="115"/>
      <c r="C90" s="115"/>
      <c r="D90" s="115"/>
      <c r="E90" s="115"/>
      <c r="F90" s="115"/>
      <c r="G90" s="115"/>
    </row>
    <row r="91" spans="1:9" ht="9.75" customHeight="1" x14ac:dyDescent="0.25">
      <c r="A91" s="28" t="s">
        <v>99</v>
      </c>
      <c r="B91" s="28" t="s">
        <v>100</v>
      </c>
      <c r="C91" s="28" t="s">
        <v>101</v>
      </c>
      <c r="D91" s="28" t="s">
        <v>360</v>
      </c>
      <c r="E91" s="28"/>
      <c r="F91" s="28"/>
      <c r="G91" s="28"/>
    </row>
    <row r="92" spans="1:9" ht="9.75" customHeight="1" x14ac:dyDescent="0.25">
      <c r="A92" s="53">
        <v>1160</v>
      </c>
      <c r="B92" s="25" t="s">
        <v>399</v>
      </c>
      <c r="C92" s="54">
        <v>0</v>
      </c>
      <c r="D92" s="25"/>
      <c r="E92" s="25"/>
      <c r="F92" s="25"/>
      <c r="G92" s="25"/>
    </row>
    <row r="93" spans="1:9" ht="9.75" customHeight="1" x14ac:dyDescent="0.25">
      <c r="A93" s="53">
        <v>1161</v>
      </c>
      <c r="B93" s="25" t="s">
        <v>400</v>
      </c>
      <c r="C93" s="54">
        <v>0</v>
      </c>
      <c r="D93" s="25"/>
      <c r="E93" s="25"/>
      <c r="F93" s="25"/>
      <c r="G93" s="25"/>
    </row>
    <row r="94" spans="1:9" ht="9.75" customHeight="1" x14ac:dyDescent="0.25">
      <c r="A94" s="53">
        <v>1162</v>
      </c>
      <c r="B94" s="25" t="s">
        <v>401</v>
      </c>
      <c r="C94" s="54">
        <v>0</v>
      </c>
      <c r="D94" s="25"/>
      <c r="E94" s="25"/>
      <c r="F94" s="25"/>
      <c r="G94" s="25"/>
    </row>
    <row r="95" spans="1:9" ht="9.75" customHeight="1" x14ac:dyDescent="0.25">
      <c r="A95" s="25"/>
      <c r="B95" s="25"/>
      <c r="C95" s="25"/>
      <c r="D95" s="25"/>
      <c r="E95" s="25"/>
      <c r="F95" s="25"/>
      <c r="G95" s="25"/>
    </row>
    <row r="96" spans="1:9"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v>0</v>
      </c>
      <c r="D98" s="25"/>
      <c r="E98" s="25"/>
      <c r="F98" s="25"/>
      <c r="G98" s="25"/>
      <c r="H98" s="25"/>
    </row>
    <row r="99" spans="1:8" ht="9.75" customHeight="1" x14ac:dyDescent="0.25">
      <c r="A99" s="53">
        <v>1191</v>
      </c>
      <c r="B99" s="25" t="s">
        <v>404</v>
      </c>
      <c r="C99" s="54">
        <v>0</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23.25" x14ac:dyDescent="0.25">
      <c r="A110" s="53">
        <v>2110</v>
      </c>
      <c r="B110" s="25" t="s">
        <v>415</v>
      </c>
      <c r="C110" s="54">
        <v>4171827.78</v>
      </c>
      <c r="D110" s="54">
        <v>4171827.78</v>
      </c>
      <c r="E110" s="54">
        <v>0</v>
      </c>
      <c r="F110" s="54">
        <v>0</v>
      </c>
      <c r="G110" s="54">
        <v>0</v>
      </c>
      <c r="H110" s="34" t="s">
        <v>1556</v>
      </c>
    </row>
    <row r="111" spans="1:8" ht="9.75" customHeight="1" x14ac:dyDescent="0.25">
      <c r="A111" s="53">
        <v>2111</v>
      </c>
      <c r="B111" s="25" t="s">
        <v>416</v>
      </c>
      <c r="C111" s="54">
        <v>0</v>
      </c>
      <c r="D111" s="54">
        <v>0</v>
      </c>
      <c r="E111" s="54">
        <v>0</v>
      </c>
      <c r="F111" s="54">
        <v>0</v>
      </c>
      <c r="G111" s="54">
        <v>0</v>
      </c>
      <c r="H111" s="25"/>
    </row>
    <row r="112" spans="1:8" ht="23.25" x14ac:dyDescent="0.25">
      <c r="A112" s="53">
        <v>2112</v>
      </c>
      <c r="B112" s="25" t="s">
        <v>417</v>
      </c>
      <c r="C112" s="54">
        <v>4079350.74</v>
      </c>
      <c r="D112" s="54">
        <v>4079350.74</v>
      </c>
      <c r="E112" s="54">
        <v>0</v>
      </c>
      <c r="F112" s="54">
        <v>0</v>
      </c>
      <c r="G112" s="54">
        <v>0</v>
      </c>
      <c r="H112" s="34" t="s">
        <v>1556</v>
      </c>
    </row>
    <row r="113" spans="1:8" ht="9.75" customHeight="1" x14ac:dyDescent="0.25">
      <c r="A113" s="53">
        <v>2113</v>
      </c>
      <c r="B113" s="25" t="s">
        <v>418</v>
      </c>
      <c r="C113" s="54">
        <v>0</v>
      </c>
      <c r="D113" s="54">
        <v>0</v>
      </c>
      <c r="E113" s="54">
        <v>0</v>
      </c>
      <c r="F113" s="54">
        <v>0</v>
      </c>
      <c r="G113" s="54">
        <v>0</v>
      </c>
      <c r="H113" s="25"/>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23.25" x14ac:dyDescent="0.25">
      <c r="A117" s="53">
        <v>2117</v>
      </c>
      <c r="B117" s="25" t="s">
        <v>422</v>
      </c>
      <c r="C117" s="54">
        <v>92296.65</v>
      </c>
      <c r="D117" s="54">
        <v>92296.65</v>
      </c>
      <c r="E117" s="54">
        <v>0</v>
      </c>
      <c r="F117" s="54">
        <v>0</v>
      </c>
      <c r="G117" s="54">
        <v>0</v>
      </c>
      <c r="H117" s="34" t="s">
        <v>1556</v>
      </c>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180.39</v>
      </c>
      <c r="D119" s="54">
        <v>180.39</v>
      </c>
      <c r="E119" s="54">
        <v>0</v>
      </c>
      <c r="F119" s="54">
        <v>0</v>
      </c>
      <c r="G119" s="54">
        <v>0</v>
      </c>
      <c r="H119" s="25"/>
    </row>
    <row r="120" spans="1:8" ht="9.75" customHeight="1" x14ac:dyDescent="0.25">
      <c r="A120" s="53">
        <v>2120</v>
      </c>
      <c r="B120" s="25" t="s">
        <v>425</v>
      </c>
      <c r="C120" s="54">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62" t="s">
        <v>309</v>
      </c>
      <c r="C173" s="25"/>
      <c r="D173" s="25"/>
      <c r="E173" s="25"/>
    </row>
  </sheetData>
  <mergeCells count="4">
    <mergeCell ref="A1:F1"/>
    <mergeCell ref="A2:F2"/>
    <mergeCell ref="A3:F3"/>
    <mergeCell ref="A4:F4"/>
  </mergeCells>
  <pageMargins left="0.7" right="0.7" top="0.75" bottom="0.75" header="0" footer="0"/>
  <pageSetup scale="39"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1973</v>
      </c>
      <c r="B1" s="521"/>
      <c r="C1" s="521"/>
      <c r="D1" s="113" t="s">
        <v>92</v>
      </c>
      <c r="E1" s="114">
        <v>2024</v>
      </c>
    </row>
    <row r="2" spans="1:5" ht="11.25" customHeight="1" x14ac:dyDescent="0.25">
      <c r="A2" s="521" t="s">
        <v>469</v>
      </c>
      <c r="B2" s="521"/>
      <c r="C2" s="521"/>
      <c r="D2" s="113" t="s">
        <v>94</v>
      </c>
      <c r="E2" s="114" t="s">
        <v>636</v>
      </c>
    </row>
    <row r="3" spans="1:5" ht="11.25" customHeight="1" x14ac:dyDescent="0.25">
      <c r="A3" s="521" t="s">
        <v>1974</v>
      </c>
      <c r="B3" s="521"/>
      <c r="C3" s="521"/>
      <c r="D3" s="113" t="s">
        <v>95</v>
      </c>
      <c r="E3" s="114" t="s">
        <v>638</v>
      </c>
    </row>
    <row r="4" spans="1:5" ht="11.25" customHeight="1" x14ac:dyDescent="0.25">
      <c r="A4" s="521" t="s">
        <v>96</v>
      </c>
      <c r="B4" s="521"/>
      <c r="C4" s="521"/>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54">
        <v>0</v>
      </c>
      <c r="D9" s="25"/>
      <c r="E9" s="25"/>
    </row>
    <row r="10" spans="1:5" ht="9.75" customHeight="1" x14ac:dyDescent="0.25">
      <c r="A10" s="53">
        <v>3120</v>
      </c>
      <c r="B10" s="25" t="s">
        <v>471</v>
      </c>
      <c r="C10" s="54">
        <v>36942832.619999997</v>
      </c>
      <c r="D10" s="25" t="s">
        <v>1589</v>
      </c>
      <c r="E10" s="25" t="s">
        <v>1558</v>
      </c>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45.75" x14ac:dyDescent="0.25">
      <c r="A15" s="53">
        <v>3210</v>
      </c>
      <c r="B15" s="25" t="s">
        <v>475</v>
      </c>
      <c r="C15" s="54">
        <v>-5981537.7499999981</v>
      </c>
      <c r="D15" s="34" t="s">
        <v>1557</v>
      </c>
      <c r="E15" s="25" t="s">
        <v>1558</v>
      </c>
    </row>
    <row r="16" spans="1:5" ht="45.75" x14ac:dyDescent="0.25">
      <c r="A16" s="53">
        <v>3220</v>
      </c>
      <c r="B16" s="25" t="s">
        <v>476</v>
      </c>
      <c r="C16" s="54">
        <v>21670405.050000001</v>
      </c>
      <c r="D16" s="34" t="s">
        <v>1557</v>
      </c>
      <c r="E16" s="25" t="s">
        <v>1558</v>
      </c>
    </row>
    <row r="17" spans="1:4" ht="9.75" customHeight="1" x14ac:dyDescent="0.25">
      <c r="A17" s="53">
        <v>3230</v>
      </c>
      <c r="B17" s="25" t="s">
        <v>477</v>
      </c>
      <c r="C17" s="54">
        <v>0</v>
      </c>
      <c r="D17" s="25"/>
    </row>
    <row r="18" spans="1:4" ht="9.75" customHeight="1" x14ac:dyDescent="0.25">
      <c r="A18" s="53">
        <v>3231</v>
      </c>
      <c r="B18" s="25" t="s">
        <v>478</v>
      </c>
      <c r="C18" s="54">
        <v>0</v>
      </c>
      <c r="D18" s="25"/>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9.75" customHeight="1" x14ac:dyDescent="0.25">
      <c r="A26" s="53">
        <v>3250</v>
      </c>
      <c r="B26" s="25" t="s">
        <v>486</v>
      </c>
      <c r="C26" s="54">
        <v>0</v>
      </c>
      <c r="D26" s="25"/>
    </row>
    <row r="27" spans="1:4" ht="9.75" customHeight="1" x14ac:dyDescent="0.25">
      <c r="A27" s="53">
        <v>3251</v>
      </c>
      <c r="B27" s="25" t="s">
        <v>487</v>
      </c>
      <c r="C27" s="54">
        <v>0</v>
      </c>
      <c r="D27" s="25"/>
    </row>
    <row r="28" spans="1:4" ht="9.75" customHeight="1" x14ac:dyDescent="0.25">
      <c r="A28" s="53">
        <v>3252</v>
      </c>
      <c r="B28" s="25" t="s">
        <v>488</v>
      </c>
      <c r="C28" s="54">
        <v>0</v>
      </c>
      <c r="D28" s="25"/>
    </row>
    <row r="29" spans="1:4" ht="9.75" customHeight="1" x14ac:dyDescent="0.25">
      <c r="A29" s="25"/>
      <c r="B29" s="25"/>
      <c r="C29" s="25"/>
      <c r="D29" s="25"/>
    </row>
    <row r="30" spans="1:4" ht="9.75" customHeight="1" x14ac:dyDescent="0.25">
      <c r="A30" s="25"/>
      <c r="B30" s="62" t="s">
        <v>309</v>
      </c>
      <c r="C30" s="25"/>
      <c r="D30" s="25"/>
    </row>
  </sheetData>
  <mergeCells count="4">
    <mergeCell ref="A1:C1"/>
    <mergeCell ref="A2:C2"/>
    <mergeCell ref="A3:C3"/>
    <mergeCell ref="A4:C4"/>
  </mergeCells>
  <pageMargins left="0.7" right="0.7" top="0.75" bottom="0.75" header="0" footer="0"/>
  <pageSetup scale="78"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E138"/>
  <sheetViews>
    <sheetView showGridLines="0" view="pageBreakPreview" zoomScaleNormal="100" zoomScaleSheetLayoutView="100" workbookViewId="0">
      <selection sqref="A1:C1"/>
    </sheetView>
  </sheetViews>
  <sheetFormatPr baseColWidth="10" defaultColWidth="14.42578125" defaultRowHeight="15" customHeight="1" x14ac:dyDescent="0.2"/>
  <cols>
    <col min="1" max="1" width="10" style="8" customWidth="1"/>
    <col min="2" max="2" width="63.42578125" style="8" customWidth="1"/>
    <col min="3" max="3" width="15.140625" style="8" customWidth="1"/>
    <col min="4" max="4" width="16.42578125" style="8" customWidth="1"/>
    <col min="5" max="5" width="19.140625" style="8" customWidth="1"/>
    <col min="6" max="26" width="9.140625" style="8" customWidth="1"/>
    <col min="27" max="16384" width="14.42578125" style="8"/>
  </cols>
  <sheetData>
    <row r="1" spans="1:5" ht="11.25" customHeight="1" x14ac:dyDescent="0.2">
      <c r="A1" s="521" t="s">
        <v>1973</v>
      </c>
      <c r="B1" s="521"/>
      <c r="C1" s="521"/>
      <c r="D1" s="113" t="s">
        <v>92</v>
      </c>
      <c r="E1" s="114">
        <v>2024</v>
      </c>
    </row>
    <row r="2" spans="1:5" ht="11.25" customHeight="1" x14ac:dyDescent="0.2">
      <c r="A2" s="521" t="s">
        <v>489</v>
      </c>
      <c r="B2" s="521"/>
      <c r="C2" s="521"/>
      <c r="D2" s="113" t="s">
        <v>94</v>
      </c>
      <c r="E2" s="114" t="s">
        <v>636</v>
      </c>
    </row>
    <row r="3" spans="1:5" ht="11.25" customHeight="1" x14ac:dyDescent="0.2">
      <c r="A3" s="521" t="s">
        <v>1974</v>
      </c>
      <c r="B3" s="521"/>
      <c r="C3" s="521"/>
      <c r="D3" s="113" t="s">
        <v>95</v>
      </c>
      <c r="E3" s="114" t="s">
        <v>638</v>
      </c>
    </row>
    <row r="4" spans="1:5" ht="11.25" customHeight="1" x14ac:dyDescent="0.2">
      <c r="A4" s="521" t="s">
        <v>96</v>
      </c>
      <c r="B4" s="521"/>
      <c r="C4" s="521"/>
      <c r="D4" s="113"/>
      <c r="E4" s="114"/>
    </row>
    <row r="5" spans="1:5" ht="9.75" customHeight="1" x14ac:dyDescent="0.2">
      <c r="A5" s="128" t="s">
        <v>97</v>
      </c>
      <c r="B5" s="115"/>
      <c r="C5" s="115"/>
      <c r="D5" s="115"/>
      <c r="E5" s="115"/>
    </row>
    <row r="6" spans="1:5" ht="9.75" customHeight="1" x14ac:dyDescent="0.2">
      <c r="A6" s="25"/>
      <c r="B6" s="25"/>
      <c r="C6" s="25"/>
      <c r="D6" s="25"/>
      <c r="E6" s="25"/>
    </row>
    <row r="7" spans="1:5" ht="9.75" customHeight="1" x14ac:dyDescent="0.2">
      <c r="A7" s="115" t="s">
        <v>490</v>
      </c>
      <c r="B7" s="115"/>
      <c r="C7" s="115"/>
      <c r="D7" s="115"/>
      <c r="E7" s="25"/>
    </row>
    <row r="8" spans="1:5" ht="9.75" customHeight="1" x14ac:dyDescent="0.2">
      <c r="A8" s="28" t="s">
        <v>99</v>
      </c>
      <c r="B8" s="28" t="s">
        <v>100</v>
      </c>
      <c r="C8" s="27">
        <v>2024</v>
      </c>
      <c r="D8" s="27">
        <v>2023</v>
      </c>
      <c r="E8" s="25"/>
    </row>
    <row r="9" spans="1:5" ht="9.75" customHeight="1" x14ac:dyDescent="0.2">
      <c r="A9" s="53">
        <v>1111</v>
      </c>
      <c r="B9" s="25" t="s">
        <v>491</v>
      </c>
      <c r="C9" s="54">
        <v>5000</v>
      </c>
      <c r="D9" s="54">
        <v>5541.38</v>
      </c>
      <c r="E9" s="25"/>
    </row>
    <row r="10" spans="1:5" ht="9.75" customHeight="1" x14ac:dyDescent="0.2">
      <c r="A10" s="53">
        <v>1112</v>
      </c>
      <c r="B10" s="25" t="s">
        <v>492</v>
      </c>
      <c r="C10" s="54">
        <v>12149704.189999999</v>
      </c>
      <c r="D10" s="54">
        <v>15457989.109999999</v>
      </c>
      <c r="E10" s="25"/>
    </row>
    <row r="11" spans="1:5" ht="9.75" customHeight="1" x14ac:dyDescent="0.2">
      <c r="A11" s="53">
        <v>1113</v>
      </c>
      <c r="B11" s="25" t="s">
        <v>493</v>
      </c>
      <c r="C11" s="54">
        <v>0</v>
      </c>
      <c r="D11" s="54">
        <v>0</v>
      </c>
      <c r="E11" s="25"/>
    </row>
    <row r="12" spans="1:5" ht="9.75" customHeight="1" x14ac:dyDescent="0.2">
      <c r="A12" s="53">
        <v>1114</v>
      </c>
      <c r="B12" s="25" t="s">
        <v>313</v>
      </c>
      <c r="C12" s="54">
        <v>0</v>
      </c>
      <c r="D12" s="54">
        <v>0</v>
      </c>
      <c r="E12" s="25"/>
    </row>
    <row r="13" spans="1:5" ht="9.75" customHeight="1" x14ac:dyDescent="0.2">
      <c r="A13" s="53">
        <v>1115</v>
      </c>
      <c r="B13" s="25" t="s">
        <v>314</v>
      </c>
      <c r="C13" s="54">
        <v>0</v>
      </c>
      <c r="D13" s="54">
        <v>0</v>
      </c>
      <c r="E13" s="25"/>
    </row>
    <row r="14" spans="1:5" ht="9.75" customHeight="1" x14ac:dyDescent="0.2">
      <c r="A14" s="53">
        <v>1116</v>
      </c>
      <c r="B14" s="25" t="s">
        <v>494</v>
      </c>
      <c r="C14" s="54">
        <v>0</v>
      </c>
      <c r="D14" s="54">
        <v>0</v>
      </c>
      <c r="E14" s="25"/>
    </row>
    <row r="15" spans="1:5" ht="9.75" customHeight="1" x14ac:dyDescent="0.2">
      <c r="A15" s="53">
        <v>1119</v>
      </c>
      <c r="B15" s="25" t="s">
        <v>495</v>
      </c>
      <c r="C15" s="54">
        <v>0</v>
      </c>
      <c r="D15" s="54">
        <v>0</v>
      </c>
      <c r="E15" s="25"/>
    </row>
    <row r="16" spans="1:5" ht="9.75" customHeight="1" x14ac:dyDescent="0.2">
      <c r="A16" s="59">
        <v>1110</v>
      </c>
      <c r="B16" s="60" t="s">
        <v>496</v>
      </c>
      <c r="C16" s="61">
        <v>12154704.189999999</v>
      </c>
      <c r="D16" s="61">
        <v>15463530.49</v>
      </c>
      <c r="E16" s="25"/>
    </row>
    <row r="19" spans="1:4" ht="9.75" customHeight="1" x14ac:dyDescent="0.2">
      <c r="A19" s="115" t="s">
        <v>497</v>
      </c>
      <c r="B19" s="115"/>
      <c r="C19" s="115"/>
      <c r="D19" s="115"/>
    </row>
    <row r="20" spans="1:4" ht="9.75" customHeight="1" x14ac:dyDescent="0.2">
      <c r="A20" s="28" t="s">
        <v>99</v>
      </c>
      <c r="B20" s="28" t="s">
        <v>100</v>
      </c>
      <c r="C20" s="27">
        <v>2024</v>
      </c>
      <c r="D20" s="27">
        <v>2023</v>
      </c>
    </row>
    <row r="21" spans="1:4" ht="9.75" customHeight="1" x14ac:dyDescent="0.2">
      <c r="A21" s="59">
        <v>1230</v>
      </c>
      <c r="B21" s="62" t="s">
        <v>363</v>
      </c>
      <c r="C21" s="61">
        <v>0</v>
      </c>
      <c r="D21" s="61">
        <v>36929332.619999997</v>
      </c>
    </row>
    <row r="22" spans="1:4" ht="9.75" customHeight="1" x14ac:dyDescent="0.2">
      <c r="A22" s="53">
        <v>1231</v>
      </c>
      <c r="B22" s="25" t="s">
        <v>364</v>
      </c>
      <c r="C22" s="54">
        <v>0</v>
      </c>
      <c r="D22" s="54">
        <v>26830203.460000001</v>
      </c>
    </row>
    <row r="23" spans="1:4" ht="9.75" customHeight="1" x14ac:dyDescent="0.2">
      <c r="A23" s="53">
        <v>1232</v>
      </c>
      <c r="B23" s="25" t="s">
        <v>365</v>
      </c>
      <c r="C23" s="54">
        <v>0</v>
      </c>
      <c r="D23" s="54">
        <v>0</v>
      </c>
    </row>
    <row r="24" spans="1:4" ht="9.75" customHeight="1" x14ac:dyDescent="0.2">
      <c r="A24" s="53">
        <v>1233</v>
      </c>
      <c r="B24" s="25" t="s">
        <v>366</v>
      </c>
      <c r="C24" s="54">
        <v>0</v>
      </c>
      <c r="D24" s="54">
        <v>10099129.16</v>
      </c>
    </row>
    <row r="25" spans="1:4" ht="9.75" customHeight="1" x14ac:dyDescent="0.2">
      <c r="A25" s="53">
        <v>1234</v>
      </c>
      <c r="B25" s="25" t="s">
        <v>367</v>
      </c>
      <c r="C25" s="54">
        <v>0</v>
      </c>
      <c r="D25" s="54">
        <v>0</v>
      </c>
    </row>
    <row r="26" spans="1:4" ht="9.75" customHeight="1" x14ac:dyDescent="0.2">
      <c r="A26" s="53">
        <v>1235</v>
      </c>
      <c r="B26" s="25" t="s">
        <v>368</v>
      </c>
      <c r="C26" s="54">
        <v>0</v>
      </c>
      <c r="D26" s="54">
        <v>0</v>
      </c>
    </row>
    <row r="27" spans="1:4" ht="9.75" customHeight="1" x14ac:dyDescent="0.2">
      <c r="A27" s="53">
        <v>1236</v>
      </c>
      <c r="B27" s="25" t="s">
        <v>369</v>
      </c>
      <c r="C27" s="54">
        <v>0</v>
      </c>
      <c r="D27" s="54">
        <v>0</v>
      </c>
    </row>
    <row r="28" spans="1:4" ht="9.75" customHeight="1" x14ac:dyDescent="0.2">
      <c r="A28" s="53">
        <v>1239</v>
      </c>
      <c r="B28" s="25" t="s">
        <v>370</v>
      </c>
      <c r="C28" s="54">
        <v>0</v>
      </c>
      <c r="D28" s="54">
        <v>0</v>
      </c>
    </row>
    <row r="29" spans="1:4" ht="9.75" customHeight="1" x14ac:dyDescent="0.2">
      <c r="A29" s="59">
        <v>1240</v>
      </c>
      <c r="B29" s="62" t="s">
        <v>371</v>
      </c>
      <c r="C29" s="61">
        <v>917748.86</v>
      </c>
      <c r="D29" s="61">
        <v>1015615.84</v>
      </c>
    </row>
    <row r="30" spans="1:4" ht="9.75" customHeight="1" x14ac:dyDescent="0.2">
      <c r="A30" s="53">
        <v>1241</v>
      </c>
      <c r="B30" s="25" t="s">
        <v>372</v>
      </c>
      <c r="C30" s="54">
        <v>475384.63</v>
      </c>
      <c r="D30" s="54">
        <v>830170.95</v>
      </c>
    </row>
    <row r="31" spans="1:4" ht="9.75" customHeight="1" x14ac:dyDescent="0.2">
      <c r="A31" s="53">
        <v>1242</v>
      </c>
      <c r="B31" s="25" t="s">
        <v>373</v>
      </c>
      <c r="C31" s="54">
        <v>37144.99</v>
      </c>
      <c r="D31" s="54">
        <v>46707.78</v>
      </c>
    </row>
    <row r="32" spans="1:4" ht="9.75" customHeight="1" x14ac:dyDescent="0.2">
      <c r="A32" s="53">
        <v>1243</v>
      </c>
      <c r="B32" s="25" t="s">
        <v>374</v>
      </c>
      <c r="C32" s="54">
        <v>0</v>
      </c>
      <c r="D32" s="54">
        <v>8245.7199999999993</v>
      </c>
    </row>
    <row r="33" spans="1:4" ht="9.75" customHeight="1" x14ac:dyDescent="0.2">
      <c r="A33" s="53">
        <v>1244</v>
      </c>
      <c r="B33" s="25" t="s">
        <v>375</v>
      </c>
      <c r="C33" s="54">
        <v>0</v>
      </c>
      <c r="D33" s="54">
        <v>0</v>
      </c>
    </row>
    <row r="34" spans="1:4" ht="9.75" customHeight="1" x14ac:dyDescent="0.2">
      <c r="A34" s="53">
        <v>1245</v>
      </c>
      <c r="B34" s="25" t="s">
        <v>376</v>
      </c>
      <c r="C34" s="54">
        <v>42606.13</v>
      </c>
      <c r="D34" s="54">
        <v>71724.100000000006</v>
      </c>
    </row>
    <row r="35" spans="1:4" ht="9.75" customHeight="1" x14ac:dyDescent="0.2">
      <c r="A35" s="53">
        <v>1246</v>
      </c>
      <c r="B35" s="25" t="s">
        <v>377</v>
      </c>
      <c r="C35" s="54">
        <v>362613.11</v>
      </c>
      <c r="D35" s="54">
        <v>58767.29</v>
      </c>
    </row>
    <row r="36" spans="1:4" ht="9.75" customHeight="1" x14ac:dyDescent="0.2">
      <c r="A36" s="53">
        <v>1247</v>
      </c>
      <c r="B36" s="25" t="s">
        <v>378</v>
      </c>
      <c r="C36" s="54">
        <v>0</v>
      </c>
      <c r="D36" s="54">
        <v>0</v>
      </c>
    </row>
    <row r="37" spans="1:4" ht="9.75" customHeight="1" x14ac:dyDescent="0.2">
      <c r="A37" s="53">
        <v>1248</v>
      </c>
      <c r="B37" s="25" t="s">
        <v>379</v>
      </c>
      <c r="C37" s="54">
        <v>0</v>
      </c>
      <c r="D37" s="54">
        <v>0</v>
      </c>
    </row>
    <row r="38" spans="1:4" ht="9.75" customHeight="1" x14ac:dyDescent="0.2">
      <c r="A38" s="59">
        <v>1250</v>
      </c>
      <c r="B38" s="62" t="s">
        <v>385</v>
      </c>
      <c r="C38" s="61">
        <v>28497.599999999999</v>
      </c>
      <c r="D38" s="61">
        <v>0</v>
      </c>
    </row>
    <row r="39" spans="1:4" ht="9.75" customHeight="1" x14ac:dyDescent="0.2">
      <c r="A39" s="53">
        <v>1251</v>
      </c>
      <c r="B39" s="25" t="s">
        <v>386</v>
      </c>
      <c r="C39" s="54">
        <v>28497.599999999999</v>
      </c>
      <c r="D39" s="54">
        <v>0</v>
      </c>
    </row>
    <row r="40" spans="1:4" ht="9.75" customHeight="1" x14ac:dyDescent="0.2">
      <c r="A40" s="53">
        <v>1252</v>
      </c>
      <c r="B40" s="25" t="s">
        <v>387</v>
      </c>
      <c r="C40" s="54">
        <v>0</v>
      </c>
      <c r="D40" s="54">
        <v>0</v>
      </c>
    </row>
    <row r="41" spans="1:4" ht="9.75" customHeight="1" x14ac:dyDescent="0.2">
      <c r="A41" s="53">
        <v>1253</v>
      </c>
      <c r="B41" s="25" t="s">
        <v>388</v>
      </c>
      <c r="C41" s="54">
        <v>0</v>
      </c>
      <c r="D41" s="54">
        <v>0</v>
      </c>
    </row>
    <row r="42" spans="1:4" ht="9.75" customHeight="1" x14ac:dyDescent="0.2">
      <c r="A42" s="53">
        <v>1254</v>
      </c>
      <c r="B42" s="25" t="s">
        <v>389</v>
      </c>
      <c r="C42" s="54">
        <v>0</v>
      </c>
      <c r="D42" s="54">
        <v>0</v>
      </c>
    </row>
    <row r="43" spans="1:4" ht="9.75" customHeight="1" x14ac:dyDescent="0.2">
      <c r="A43" s="53">
        <v>1259</v>
      </c>
      <c r="B43" s="25" t="s">
        <v>390</v>
      </c>
      <c r="C43" s="54">
        <v>0</v>
      </c>
      <c r="D43" s="54">
        <v>0</v>
      </c>
    </row>
    <row r="44" spans="1:4" ht="9.75" customHeight="1" x14ac:dyDescent="0.2">
      <c r="A44" s="53"/>
      <c r="B44" s="60" t="s">
        <v>498</v>
      </c>
      <c r="C44" s="61">
        <v>946246.46</v>
      </c>
      <c r="D44" s="61">
        <v>37944948.460000001</v>
      </c>
    </row>
    <row r="45" spans="1:4" ht="9.75" customHeight="1" x14ac:dyDescent="0.2">
      <c r="A45" s="25"/>
      <c r="B45" s="25"/>
      <c r="C45" s="25"/>
      <c r="D45" s="25"/>
    </row>
    <row r="46" spans="1:4" ht="9.75" customHeight="1" x14ac:dyDescent="0.2">
      <c r="A46" s="115" t="s">
        <v>499</v>
      </c>
      <c r="B46" s="115"/>
      <c r="C46" s="115"/>
      <c r="D46" s="115"/>
    </row>
    <row r="47" spans="1:4" ht="9.75" customHeight="1" x14ac:dyDescent="0.2">
      <c r="A47" s="28" t="s">
        <v>99</v>
      </c>
      <c r="B47" s="28" t="s">
        <v>100</v>
      </c>
      <c r="C47" s="27">
        <v>2024</v>
      </c>
      <c r="D47" s="27">
        <v>2023</v>
      </c>
    </row>
    <row r="48" spans="1:4" ht="11.25" customHeight="1" x14ac:dyDescent="0.2">
      <c r="A48" s="59">
        <v>3210</v>
      </c>
      <c r="B48" s="62" t="s">
        <v>500</v>
      </c>
      <c r="C48" s="61">
        <v>-5981537.7499999981</v>
      </c>
      <c r="D48" s="61">
        <v>1667927.4299999997</v>
      </c>
    </row>
    <row r="49" spans="1:4" ht="11.25" customHeight="1" x14ac:dyDescent="0.2">
      <c r="A49" s="53"/>
      <c r="B49" s="60" t="s">
        <v>501</v>
      </c>
      <c r="C49" s="61">
        <v>10216020.179999998</v>
      </c>
      <c r="D49" s="61">
        <v>5240600.21</v>
      </c>
    </row>
    <row r="50" spans="1:4" ht="11.25" customHeight="1" x14ac:dyDescent="0.2">
      <c r="A50" s="59">
        <v>5400</v>
      </c>
      <c r="B50" s="62" t="s">
        <v>262</v>
      </c>
      <c r="C50" s="61">
        <v>0</v>
      </c>
      <c r="D50" s="61">
        <v>0</v>
      </c>
    </row>
    <row r="51" spans="1:4" ht="11.25" customHeight="1" x14ac:dyDescent="0.2">
      <c r="A51" s="53">
        <v>5410</v>
      </c>
      <c r="B51" s="25" t="s">
        <v>502</v>
      </c>
      <c r="C51" s="54">
        <v>0</v>
      </c>
      <c r="D51" s="54">
        <v>0</v>
      </c>
    </row>
    <row r="52" spans="1:4" ht="11.25" customHeight="1" x14ac:dyDescent="0.2">
      <c r="A52" s="53">
        <v>5411</v>
      </c>
      <c r="B52" s="25" t="s">
        <v>264</v>
      </c>
      <c r="C52" s="54">
        <v>0</v>
      </c>
      <c r="D52" s="54">
        <v>0</v>
      </c>
    </row>
    <row r="53" spans="1:4" ht="11.25" customHeight="1" x14ac:dyDescent="0.2">
      <c r="A53" s="53">
        <v>5420</v>
      </c>
      <c r="B53" s="25" t="s">
        <v>503</v>
      </c>
      <c r="C53" s="54">
        <v>0</v>
      </c>
      <c r="D53" s="54">
        <v>0</v>
      </c>
    </row>
    <row r="54" spans="1:4" ht="11.25" customHeight="1" x14ac:dyDescent="0.2">
      <c r="A54" s="53">
        <v>5421</v>
      </c>
      <c r="B54" s="25" t="s">
        <v>267</v>
      </c>
      <c r="C54" s="54">
        <v>0</v>
      </c>
      <c r="D54" s="54">
        <v>0</v>
      </c>
    </row>
    <row r="55" spans="1:4" ht="11.25" customHeight="1" x14ac:dyDescent="0.2">
      <c r="A55" s="53">
        <v>5430</v>
      </c>
      <c r="B55" s="25" t="s">
        <v>504</v>
      </c>
      <c r="C55" s="54">
        <v>0</v>
      </c>
      <c r="D55" s="54">
        <v>0</v>
      </c>
    </row>
    <row r="56" spans="1:4" ht="11.25" customHeight="1" x14ac:dyDescent="0.2">
      <c r="A56" s="53">
        <v>5431</v>
      </c>
      <c r="B56" s="25" t="s">
        <v>270</v>
      </c>
      <c r="C56" s="54">
        <v>0</v>
      </c>
      <c r="D56" s="54">
        <v>0</v>
      </c>
    </row>
    <row r="57" spans="1:4" ht="11.25" customHeight="1" x14ac:dyDescent="0.2">
      <c r="A57" s="53">
        <v>5440</v>
      </c>
      <c r="B57" s="25" t="s">
        <v>505</v>
      </c>
      <c r="C57" s="54">
        <v>0</v>
      </c>
      <c r="D57" s="54">
        <v>0</v>
      </c>
    </row>
    <row r="58" spans="1:4" ht="11.25" customHeight="1" x14ac:dyDescent="0.2">
      <c r="A58" s="53">
        <v>5441</v>
      </c>
      <c r="B58" s="25" t="s">
        <v>505</v>
      </c>
      <c r="C58" s="54">
        <v>0</v>
      </c>
      <c r="D58" s="54">
        <v>0</v>
      </c>
    </row>
    <row r="59" spans="1:4" ht="11.25" customHeight="1" x14ac:dyDescent="0.2">
      <c r="A59" s="53">
        <v>5450</v>
      </c>
      <c r="B59" s="25" t="s">
        <v>506</v>
      </c>
      <c r="C59" s="54">
        <v>0</v>
      </c>
      <c r="D59" s="54">
        <v>0</v>
      </c>
    </row>
    <row r="60" spans="1:4" ht="11.25" customHeight="1" x14ac:dyDescent="0.2">
      <c r="A60" s="53">
        <v>5451</v>
      </c>
      <c r="B60" s="25" t="s">
        <v>274</v>
      </c>
      <c r="C60" s="54">
        <v>0</v>
      </c>
      <c r="D60" s="54">
        <v>0</v>
      </c>
    </row>
    <row r="61" spans="1:4" ht="11.25" customHeight="1" x14ac:dyDescent="0.2">
      <c r="A61" s="53">
        <v>5452</v>
      </c>
      <c r="B61" s="25" t="s">
        <v>275</v>
      </c>
      <c r="C61" s="54">
        <v>0</v>
      </c>
      <c r="D61" s="54">
        <v>0</v>
      </c>
    </row>
    <row r="62" spans="1:4" ht="11.25" customHeight="1" x14ac:dyDescent="0.2">
      <c r="A62" s="59">
        <v>5500</v>
      </c>
      <c r="B62" s="62" t="s">
        <v>276</v>
      </c>
      <c r="C62" s="61">
        <v>1374350.02</v>
      </c>
      <c r="D62" s="61">
        <v>1671569.71</v>
      </c>
    </row>
    <row r="63" spans="1:4" ht="11.25" customHeight="1" x14ac:dyDescent="0.2">
      <c r="A63" s="59">
        <v>5510</v>
      </c>
      <c r="B63" s="62" t="s">
        <v>277</v>
      </c>
      <c r="C63" s="61">
        <v>1374350.02</v>
      </c>
      <c r="D63" s="61">
        <v>1276158.45</v>
      </c>
    </row>
    <row r="64" spans="1:4" ht="11.25" customHeight="1" x14ac:dyDescent="0.2">
      <c r="A64" s="53">
        <v>5511</v>
      </c>
      <c r="B64" s="25" t="s">
        <v>278</v>
      </c>
      <c r="C64" s="54">
        <v>0</v>
      </c>
      <c r="D64" s="54">
        <v>0</v>
      </c>
    </row>
    <row r="65" spans="1:4" ht="11.25" customHeight="1" x14ac:dyDescent="0.2">
      <c r="A65" s="53">
        <v>5512</v>
      </c>
      <c r="B65" s="25" t="s">
        <v>279</v>
      </c>
      <c r="C65" s="54">
        <v>0</v>
      </c>
      <c r="D65" s="54">
        <v>0</v>
      </c>
    </row>
    <row r="66" spans="1:4" ht="11.25" customHeight="1" x14ac:dyDescent="0.2">
      <c r="A66" s="53">
        <v>5513</v>
      </c>
      <c r="B66" s="25" t="s">
        <v>280</v>
      </c>
      <c r="C66" s="54">
        <v>333271.26</v>
      </c>
      <c r="D66" s="54">
        <v>277726.05</v>
      </c>
    </row>
    <row r="67" spans="1:4" ht="11.25" customHeight="1" x14ac:dyDescent="0.2">
      <c r="A67" s="53">
        <v>5514</v>
      </c>
      <c r="B67" s="25" t="s">
        <v>282</v>
      </c>
      <c r="C67" s="54">
        <v>0</v>
      </c>
      <c r="D67" s="54">
        <v>0</v>
      </c>
    </row>
    <row r="68" spans="1:4" ht="11.25" customHeight="1" x14ac:dyDescent="0.2">
      <c r="A68" s="53">
        <v>5515</v>
      </c>
      <c r="B68" s="25" t="s">
        <v>283</v>
      </c>
      <c r="C68" s="54">
        <v>958811.26</v>
      </c>
      <c r="D68" s="54">
        <v>925235.37</v>
      </c>
    </row>
    <row r="69" spans="1:4" ht="11.25" customHeight="1" x14ac:dyDescent="0.2">
      <c r="A69" s="53">
        <v>5516</v>
      </c>
      <c r="B69" s="25" t="s">
        <v>284</v>
      </c>
      <c r="C69" s="54">
        <v>2700</v>
      </c>
      <c r="D69" s="54">
        <v>2700</v>
      </c>
    </row>
    <row r="70" spans="1:4" ht="11.25" customHeight="1" x14ac:dyDescent="0.2">
      <c r="A70" s="53">
        <v>5517</v>
      </c>
      <c r="B70" s="25" t="s">
        <v>285</v>
      </c>
      <c r="C70" s="54">
        <v>71328.17</v>
      </c>
      <c r="D70" s="54">
        <v>70497.03</v>
      </c>
    </row>
    <row r="71" spans="1:4" ht="11.25" customHeight="1" x14ac:dyDescent="0.2">
      <c r="A71" s="53">
        <v>5518</v>
      </c>
      <c r="B71" s="25" t="s">
        <v>286</v>
      </c>
      <c r="C71" s="54">
        <v>8239.33</v>
      </c>
      <c r="D71" s="54">
        <v>0</v>
      </c>
    </row>
    <row r="72" spans="1:4" ht="11.25" customHeight="1" x14ac:dyDescent="0.2">
      <c r="A72" s="59">
        <v>5520</v>
      </c>
      <c r="B72" s="62" t="s">
        <v>287</v>
      </c>
      <c r="C72" s="61">
        <v>0</v>
      </c>
      <c r="D72" s="61">
        <v>0</v>
      </c>
    </row>
    <row r="73" spans="1:4" ht="11.25" customHeight="1" x14ac:dyDescent="0.2">
      <c r="A73" s="53">
        <v>5521</v>
      </c>
      <c r="B73" s="25" t="s">
        <v>288</v>
      </c>
      <c r="C73" s="54">
        <v>0</v>
      </c>
      <c r="D73" s="54">
        <v>0</v>
      </c>
    </row>
    <row r="74" spans="1:4" ht="11.25" customHeight="1" x14ac:dyDescent="0.2">
      <c r="A74" s="53">
        <v>5522</v>
      </c>
      <c r="B74" s="25" t="s">
        <v>289</v>
      </c>
      <c r="C74" s="54">
        <v>0</v>
      </c>
      <c r="D74" s="54">
        <v>0</v>
      </c>
    </row>
    <row r="75" spans="1:4" ht="11.25" customHeight="1" x14ac:dyDescent="0.2">
      <c r="A75" s="59">
        <v>5530</v>
      </c>
      <c r="B75" s="62" t="s">
        <v>290</v>
      </c>
      <c r="C75" s="61">
        <v>0</v>
      </c>
      <c r="D75" s="61">
        <v>0</v>
      </c>
    </row>
    <row r="76" spans="1:4" ht="11.25" customHeight="1" x14ac:dyDescent="0.2">
      <c r="A76" s="53">
        <v>5531</v>
      </c>
      <c r="B76" s="25" t="s">
        <v>291</v>
      </c>
      <c r="C76" s="54">
        <v>0</v>
      </c>
      <c r="D76" s="54">
        <v>0</v>
      </c>
    </row>
    <row r="77" spans="1:4" ht="11.25" customHeight="1" x14ac:dyDescent="0.2">
      <c r="A77" s="53">
        <v>5532</v>
      </c>
      <c r="B77" s="25" t="s">
        <v>292</v>
      </c>
      <c r="C77" s="54">
        <v>0</v>
      </c>
      <c r="D77" s="54">
        <v>0</v>
      </c>
    </row>
    <row r="78" spans="1:4" ht="11.25" customHeight="1" x14ac:dyDescent="0.2">
      <c r="A78" s="53">
        <v>5533</v>
      </c>
      <c r="B78" s="25" t="s">
        <v>293</v>
      </c>
      <c r="C78" s="54">
        <v>0</v>
      </c>
      <c r="D78" s="54">
        <v>0</v>
      </c>
    </row>
    <row r="79" spans="1:4" ht="11.25" customHeight="1" x14ac:dyDescent="0.2">
      <c r="A79" s="53">
        <v>5534</v>
      </c>
      <c r="B79" s="25" t="s">
        <v>294</v>
      </c>
      <c r="C79" s="54">
        <v>0</v>
      </c>
      <c r="D79" s="54">
        <v>0</v>
      </c>
    </row>
    <row r="80" spans="1:4" ht="11.25" customHeight="1" x14ac:dyDescent="0.2">
      <c r="A80" s="53">
        <v>5535</v>
      </c>
      <c r="B80" s="25" t="s">
        <v>295</v>
      </c>
      <c r="C80" s="54">
        <v>0</v>
      </c>
      <c r="D80" s="54">
        <v>0</v>
      </c>
    </row>
    <row r="81" spans="1:4" ht="11.25" customHeight="1" x14ac:dyDescent="0.2">
      <c r="A81" s="59">
        <v>5590</v>
      </c>
      <c r="B81" s="62" t="s">
        <v>297</v>
      </c>
      <c r="C81" s="61">
        <v>0</v>
      </c>
      <c r="D81" s="61">
        <v>395411.26</v>
      </c>
    </row>
    <row r="82" spans="1:4" ht="11.25" customHeight="1" x14ac:dyDescent="0.2">
      <c r="A82" s="53">
        <v>5591</v>
      </c>
      <c r="B82" s="25" t="s">
        <v>298</v>
      </c>
      <c r="C82" s="54">
        <v>0</v>
      </c>
      <c r="D82" s="54">
        <v>0</v>
      </c>
    </row>
    <row r="83" spans="1:4" ht="11.25" customHeight="1" x14ac:dyDescent="0.2">
      <c r="A83" s="53">
        <v>5592</v>
      </c>
      <c r="B83" s="25" t="s">
        <v>299</v>
      </c>
      <c r="C83" s="54">
        <v>0</v>
      </c>
      <c r="D83" s="54">
        <v>0</v>
      </c>
    </row>
    <row r="84" spans="1:4" ht="11.25" customHeight="1" x14ac:dyDescent="0.2">
      <c r="A84" s="53">
        <v>5593</v>
      </c>
      <c r="B84" s="25" t="s">
        <v>300</v>
      </c>
      <c r="C84" s="54">
        <v>0</v>
      </c>
      <c r="D84" s="54">
        <v>0</v>
      </c>
    </row>
    <row r="85" spans="1:4" ht="11.25" customHeight="1" x14ac:dyDescent="0.2">
      <c r="A85" s="53">
        <v>5594</v>
      </c>
      <c r="B85" s="25" t="s">
        <v>507</v>
      </c>
      <c r="C85" s="54">
        <v>0</v>
      </c>
      <c r="D85" s="54">
        <v>0</v>
      </c>
    </row>
    <row r="86" spans="1:4" ht="11.25" customHeight="1" x14ac:dyDescent="0.2">
      <c r="A86" s="53">
        <v>5595</v>
      </c>
      <c r="B86" s="25" t="s">
        <v>302</v>
      </c>
      <c r="C86" s="54">
        <v>0</v>
      </c>
      <c r="D86" s="54">
        <v>0</v>
      </c>
    </row>
    <row r="87" spans="1:4" ht="11.25" customHeight="1" x14ac:dyDescent="0.2">
      <c r="A87" s="53">
        <v>5596</v>
      </c>
      <c r="B87" s="25" t="s">
        <v>183</v>
      </c>
      <c r="C87" s="54">
        <v>0</v>
      </c>
      <c r="D87" s="54">
        <v>0</v>
      </c>
    </row>
    <row r="88" spans="1:4" ht="11.25" customHeight="1" x14ac:dyDescent="0.2">
      <c r="A88" s="53">
        <v>5597</v>
      </c>
      <c r="B88" s="25" t="s">
        <v>303</v>
      </c>
      <c r="C88" s="54">
        <v>0</v>
      </c>
      <c r="D88" s="54">
        <v>0</v>
      </c>
    </row>
    <row r="89" spans="1:4" ht="11.25" customHeight="1" x14ac:dyDescent="0.2">
      <c r="A89" s="53">
        <v>5599</v>
      </c>
      <c r="B89" s="25" t="s">
        <v>305</v>
      </c>
      <c r="C89" s="54">
        <v>0</v>
      </c>
      <c r="D89" s="54">
        <v>395411.26</v>
      </c>
    </row>
    <row r="90" spans="1:4" ht="11.25" customHeight="1" x14ac:dyDescent="0.2">
      <c r="A90" s="59">
        <v>5600</v>
      </c>
      <c r="B90" s="62" t="s">
        <v>306</v>
      </c>
      <c r="C90" s="61">
        <v>0</v>
      </c>
      <c r="D90" s="61">
        <v>0</v>
      </c>
    </row>
    <row r="91" spans="1:4" ht="11.25" customHeight="1" x14ac:dyDescent="0.2">
      <c r="A91" s="59">
        <v>5610</v>
      </c>
      <c r="B91" s="62" t="s">
        <v>307</v>
      </c>
      <c r="C91" s="61">
        <v>0</v>
      </c>
      <c r="D91" s="61">
        <v>0</v>
      </c>
    </row>
    <row r="92" spans="1:4" ht="11.25" customHeight="1" x14ac:dyDescent="0.2">
      <c r="A92" s="53">
        <v>5611</v>
      </c>
      <c r="B92" s="25" t="s">
        <v>308</v>
      </c>
      <c r="C92" s="54">
        <v>0</v>
      </c>
      <c r="D92" s="54">
        <v>0</v>
      </c>
    </row>
    <row r="93" spans="1:4" ht="11.25" customHeight="1" x14ac:dyDescent="0.2">
      <c r="A93" s="59">
        <v>2110</v>
      </c>
      <c r="B93" s="66" t="s">
        <v>508</v>
      </c>
      <c r="C93" s="61">
        <v>8841670.1599999983</v>
      </c>
      <c r="D93" s="61">
        <v>3569030.5</v>
      </c>
    </row>
    <row r="94" spans="1:4" ht="11.25" customHeight="1" x14ac:dyDescent="0.2">
      <c r="A94" s="53">
        <v>2111</v>
      </c>
      <c r="B94" s="25" t="s">
        <v>509</v>
      </c>
      <c r="C94" s="54">
        <v>0</v>
      </c>
      <c r="D94" s="54">
        <v>0</v>
      </c>
    </row>
    <row r="95" spans="1:4" ht="11.25" customHeight="1" x14ac:dyDescent="0.2">
      <c r="A95" s="53">
        <v>2112</v>
      </c>
      <c r="B95" s="25" t="s">
        <v>510</v>
      </c>
      <c r="C95" s="54">
        <v>0</v>
      </c>
      <c r="D95" s="54">
        <v>0</v>
      </c>
    </row>
    <row r="96" spans="1:4" ht="11.25" customHeight="1" x14ac:dyDescent="0.2">
      <c r="A96" s="53">
        <v>2112</v>
      </c>
      <c r="B96" s="25" t="s">
        <v>511</v>
      </c>
      <c r="C96" s="54">
        <v>8841670.1599999983</v>
      </c>
      <c r="D96" s="54">
        <v>3569030.5</v>
      </c>
    </row>
    <row r="97" spans="1:4" ht="11.25" customHeight="1" x14ac:dyDescent="0.2">
      <c r="A97" s="53">
        <v>2115</v>
      </c>
      <c r="B97" s="25" t="s">
        <v>512</v>
      </c>
      <c r="C97" s="54">
        <v>0</v>
      </c>
      <c r="D97" s="54">
        <v>0</v>
      </c>
    </row>
    <row r="98" spans="1:4" ht="11.25" customHeight="1" x14ac:dyDescent="0.2">
      <c r="A98" s="53">
        <v>2114</v>
      </c>
      <c r="B98" s="25" t="s">
        <v>513</v>
      </c>
      <c r="C98" s="54">
        <v>0</v>
      </c>
      <c r="D98" s="54">
        <v>0</v>
      </c>
    </row>
    <row r="99" spans="1:4" ht="11.25" customHeight="1" x14ac:dyDescent="0.2">
      <c r="A99" s="59">
        <v>5120</v>
      </c>
      <c r="B99" s="66" t="s">
        <v>348</v>
      </c>
      <c r="C99" s="61">
        <v>0</v>
      </c>
      <c r="D99" s="61">
        <v>0</v>
      </c>
    </row>
    <row r="100" spans="1:4" ht="11.25" customHeight="1" x14ac:dyDescent="0.2">
      <c r="A100" s="53">
        <v>5120</v>
      </c>
      <c r="B100" s="5" t="s">
        <v>348</v>
      </c>
      <c r="C100" s="54">
        <v>0</v>
      </c>
      <c r="D100" s="54">
        <v>0</v>
      </c>
    </row>
    <row r="101" spans="1:4" ht="9.75" customHeight="1" x14ac:dyDescent="0.2">
      <c r="A101" s="53"/>
      <c r="B101" s="60" t="s">
        <v>514</v>
      </c>
      <c r="C101" s="61">
        <v>8841670.1599999983</v>
      </c>
      <c r="D101" s="61">
        <v>3964441.76</v>
      </c>
    </row>
    <row r="102" spans="1:4" ht="9.75" customHeight="1" x14ac:dyDescent="0.2">
      <c r="A102" s="59">
        <v>4300</v>
      </c>
      <c r="B102" s="60" t="s">
        <v>37</v>
      </c>
      <c r="C102" s="54">
        <v>8841670.1599999983</v>
      </c>
      <c r="D102" s="54">
        <v>0</v>
      </c>
    </row>
    <row r="103" spans="1:4" ht="9.75" customHeight="1" x14ac:dyDescent="0.2">
      <c r="A103" s="59">
        <v>4310</v>
      </c>
      <c r="B103" s="60" t="s">
        <v>167</v>
      </c>
      <c r="C103" s="61">
        <v>0</v>
      </c>
      <c r="D103" s="61">
        <v>0</v>
      </c>
    </row>
    <row r="104" spans="1:4" ht="9.75" customHeight="1" x14ac:dyDescent="0.2">
      <c r="A104" s="53">
        <v>4311</v>
      </c>
      <c r="B104" s="67" t="s">
        <v>168</v>
      </c>
      <c r="C104" s="54">
        <v>0</v>
      </c>
      <c r="D104" s="54">
        <v>0</v>
      </c>
    </row>
    <row r="105" spans="1:4" ht="9.75" customHeight="1" x14ac:dyDescent="0.2">
      <c r="A105" s="53">
        <v>4319</v>
      </c>
      <c r="B105" s="67" t="s">
        <v>169</v>
      </c>
      <c r="C105" s="54">
        <v>0</v>
      </c>
      <c r="D105" s="54">
        <v>0</v>
      </c>
    </row>
    <row r="106" spans="1:4" ht="9.75" customHeight="1" x14ac:dyDescent="0.2">
      <c r="A106" s="59">
        <v>4320</v>
      </c>
      <c r="B106" s="60" t="s">
        <v>170</v>
      </c>
      <c r="C106" s="61">
        <v>0</v>
      </c>
      <c r="D106" s="61">
        <v>0</v>
      </c>
    </row>
    <row r="107" spans="1:4" ht="9.75" customHeight="1" x14ac:dyDescent="0.2">
      <c r="A107" s="53">
        <v>4321</v>
      </c>
      <c r="B107" s="67" t="s">
        <v>171</v>
      </c>
      <c r="C107" s="54">
        <v>0</v>
      </c>
      <c r="D107" s="54">
        <v>0</v>
      </c>
    </row>
    <row r="108" spans="1:4" ht="9.75" customHeight="1" x14ac:dyDescent="0.2">
      <c r="A108" s="53">
        <v>4322</v>
      </c>
      <c r="B108" s="67" t="s">
        <v>172</v>
      </c>
      <c r="C108" s="54">
        <v>0</v>
      </c>
      <c r="D108" s="54">
        <v>0</v>
      </c>
    </row>
    <row r="109" spans="1:4" ht="9.75" customHeight="1" x14ac:dyDescent="0.2">
      <c r="A109" s="53">
        <v>4323</v>
      </c>
      <c r="B109" s="67" t="s">
        <v>173</v>
      </c>
      <c r="C109" s="54">
        <v>0</v>
      </c>
      <c r="D109" s="54">
        <v>0</v>
      </c>
    </row>
    <row r="110" spans="1:4" ht="9.75" customHeight="1" x14ac:dyDescent="0.2">
      <c r="A110" s="53">
        <v>4324</v>
      </c>
      <c r="B110" s="67" t="s">
        <v>174</v>
      </c>
      <c r="C110" s="54">
        <v>0</v>
      </c>
      <c r="D110" s="54">
        <v>0</v>
      </c>
    </row>
    <row r="111" spans="1:4" ht="9.75" customHeight="1" x14ac:dyDescent="0.2">
      <c r="A111" s="53">
        <v>4325</v>
      </c>
      <c r="B111" s="67" t="s">
        <v>175</v>
      </c>
      <c r="C111" s="54">
        <v>0</v>
      </c>
      <c r="D111" s="54">
        <v>0</v>
      </c>
    </row>
    <row r="112" spans="1:4" ht="9.75" customHeight="1" x14ac:dyDescent="0.2">
      <c r="A112" s="59">
        <v>4330</v>
      </c>
      <c r="B112" s="60" t="s">
        <v>177</v>
      </c>
      <c r="C112" s="61">
        <v>0</v>
      </c>
      <c r="D112" s="61">
        <v>0</v>
      </c>
    </row>
    <row r="113" spans="1:4" ht="9.75" customHeight="1" x14ac:dyDescent="0.2">
      <c r="A113" s="53">
        <v>4331</v>
      </c>
      <c r="B113" s="67" t="s">
        <v>177</v>
      </c>
      <c r="C113" s="54">
        <v>0</v>
      </c>
      <c r="D113" s="54">
        <v>0</v>
      </c>
    </row>
    <row r="114" spans="1:4" ht="9.75" customHeight="1" x14ac:dyDescent="0.2">
      <c r="A114" s="59">
        <v>4340</v>
      </c>
      <c r="B114" s="60" t="s">
        <v>178</v>
      </c>
      <c r="C114" s="61">
        <v>0</v>
      </c>
      <c r="D114" s="61">
        <v>0</v>
      </c>
    </row>
    <row r="115" spans="1:4" ht="9.75" customHeight="1" x14ac:dyDescent="0.2">
      <c r="A115" s="53">
        <v>4341</v>
      </c>
      <c r="B115" s="67" t="s">
        <v>178</v>
      </c>
      <c r="C115" s="54">
        <v>0</v>
      </c>
      <c r="D115" s="54">
        <v>0</v>
      </c>
    </row>
    <row r="116" spans="1:4" ht="9.75" customHeight="1" x14ac:dyDescent="0.2">
      <c r="A116" s="59">
        <v>4390</v>
      </c>
      <c r="B116" s="60" t="s">
        <v>179</v>
      </c>
      <c r="C116" s="61">
        <v>8841670.1599999983</v>
      </c>
      <c r="D116" s="61">
        <v>0</v>
      </c>
    </row>
    <row r="117" spans="1:4" ht="9.75" customHeight="1" x14ac:dyDescent="0.2">
      <c r="A117" s="53">
        <v>4392</v>
      </c>
      <c r="B117" s="67" t="s">
        <v>180</v>
      </c>
      <c r="C117" s="54">
        <v>0</v>
      </c>
      <c r="D117" s="54">
        <v>0</v>
      </c>
    </row>
    <row r="118" spans="1:4" ht="9.75" customHeight="1" x14ac:dyDescent="0.2">
      <c r="A118" s="53">
        <v>4393</v>
      </c>
      <c r="B118" s="67" t="s">
        <v>181</v>
      </c>
      <c r="C118" s="54">
        <v>0</v>
      </c>
      <c r="D118" s="54">
        <v>0</v>
      </c>
    </row>
    <row r="119" spans="1:4" ht="9.75" customHeight="1" x14ac:dyDescent="0.2">
      <c r="A119" s="53">
        <v>4394</v>
      </c>
      <c r="B119" s="67" t="s">
        <v>182</v>
      </c>
      <c r="C119" s="54">
        <v>0</v>
      </c>
      <c r="D119" s="54">
        <v>0</v>
      </c>
    </row>
    <row r="120" spans="1:4" ht="9.75" customHeight="1" x14ac:dyDescent="0.2">
      <c r="A120" s="53">
        <v>4395</v>
      </c>
      <c r="B120" s="67" t="s">
        <v>183</v>
      </c>
      <c r="C120" s="54">
        <v>0</v>
      </c>
      <c r="D120" s="54">
        <v>0</v>
      </c>
    </row>
    <row r="121" spans="1:4" ht="9.75" customHeight="1" x14ac:dyDescent="0.2">
      <c r="A121" s="53">
        <v>4396</v>
      </c>
      <c r="B121" s="67" t="s">
        <v>184</v>
      </c>
      <c r="C121" s="54">
        <v>0</v>
      </c>
      <c r="D121" s="54">
        <v>0</v>
      </c>
    </row>
    <row r="122" spans="1:4" ht="9.75" customHeight="1" x14ac:dyDescent="0.2">
      <c r="A122" s="53">
        <v>4397</v>
      </c>
      <c r="B122" s="67" t="s">
        <v>185</v>
      </c>
      <c r="C122" s="54">
        <v>0</v>
      </c>
      <c r="D122" s="54">
        <v>0</v>
      </c>
    </row>
    <row r="123" spans="1:4" ht="9.75" customHeight="1" x14ac:dyDescent="0.2">
      <c r="A123" s="53">
        <v>4399</v>
      </c>
      <c r="B123" s="67" t="s">
        <v>179</v>
      </c>
      <c r="C123" s="54">
        <v>8841670.1599999983</v>
      </c>
      <c r="D123" s="54">
        <v>0</v>
      </c>
    </row>
    <row r="124" spans="1:4" ht="11.25" customHeight="1" x14ac:dyDescent="0.2">
      <c r="A124" s="59">
        <v>1120</v>
      </c>
      <c r="B124" s="66" t="s">
        <v>515</v>
      </c>
      <c r="C124" s="61">
        <v>0</v>
      </c>
      <c r="D124" s="61">
        <v>3964441.76</v>
      </c>
    </row>
    <row r="125" spans="1:4" ht="11.25" customHeight="1" x14ac:dyDescent="0.2">
      <c r="A125" s="53">
        <v>1124</v>
      </c>
      <c r="B125" s="5" t="s">
        <v>516</v>
      </c>
      <c r="C125" s="54">
        <v>0</v>
      </c>
      <c r="D125" s="54">
        <v>0</v>
      </c>
    </row>
    <row r="126" spans="1:4" ht="11.25" customHeight="1" x14ac:dyDescent="0.2">
      <c r="A126" s="53">
        <v>1124</v>
      </c>
      <c r="B126" s="5" t="s">
        <v>517</v>
      </c>
      <c r="C126" s="54">
        <v>0</v>
      </c>
      <c r="D126" s="54">
        <v>0</v>
      </c>
    </row>
    <row r="127" spans="1:4" ht="11.25" customHeight="1" x14ac:dyDescent="0.2">
      <c r="A127" s="53">
        <v>1124</v>
      </c>
      <c r="B127" s="5" t="s">
        <v>518</v>
      </c>
      <c r="C127" s="54">
        <v>0</v>
      </c>
      <c r="D127" s="54">
        <v>0</v>
      </c>
    </row>
    <row r="128" spans="1:4" ht="11.25" customHeight="1" x14ac:dyDescent="0.2">
      <c r="A128" s="53">
        <v>1124</v>
      </c>
      <c r="B128" s="5" t="s">
        <v>519</v>
      </c>
      <c r="C128" s="54">
        <v>0</v>
      </c>
      <c r="D128" s="54">
        <v>0</v>
      </c>
    </row>
    <row r="129" spans="1:4" ht="11.25" customHeight="1" x14ac:dyDescent="0.2">
      <c r="A129" s="53">
        <v>1124</v>
      </c>
      <c r="B129" s="5" t="s">
        <v>520</v>
      </c>
      <c r="C129" s="54">
        <v>0</v>
      </c>
      <c r="D129" s="54">
        <v>0</v>
      </c>
    </row>
    <row r="130" spans="1:4" ht="11.25" customHeight="1" x14ac:dyDescent="0.2">
      <c r="A130" s="53">
        <v>1124</v>
      </c>
      <c r="B130" s="5" t="s">
        <v>521</v>
      </c>
      <c r="C130" s="54">
        <v>0</v>
      </c>
      <c r="D130" s="54">
        <v>3964441.76</v>
      </c>
    </row>
    <row r="131" spans="1:4" ht="11.25" customHeight="1" x14ac:dyDescent="0.2">
      <c r="A131" s="53">
        <v>1122</v>
      </c>
      <c r="B131" s="5" t="s">
        <v>522</v>
      </c>
      <c r="C131" s="54">
        <v>0</v>
      </c>
      <c r="D131" s="54">
        <v>0</v>
      </c>
    </row>
    <row r="132" spans="1:4" ht="11.25" customHeight="1" x14ac:dyDescent="0.2">
      <c r="A132" s="53">
        <v>1122</v>
      </c>
      <c r="B132" s="5" t="s">
        <v>523</v>
      </c>
      <c r="C132" s="54">
        <v>0</v>
      </c>
      <c r="D132" s="54">
        <v>0</v>
      </c>
    </row>
    <row r="133" spans="1:4" ht="11.25" customHeight="1" x14ac:dyDescent="0.2">
      <c r="A133" s="53">
        <v>1122</v>
      </c>
      <c r="B133" s="5" t="s">
        <v>524</v>
      </c>
      <c r="C133" s="54">
        <v>0</v>
      </c>
      <c r="D133" s="54">
        <v>0</v>
      </c>
    </row>
    <row r="134" spans="1:4" ht="11.25" customHeight="1" x14ac:dyDescent="0.2">
      <c r="A134" s="59">
        <v>5120</v>
      </c>
      <c r="B134" s="66" t="s">
        <v>348</v>
      </c>
      <c r="C134" s="61">
        <v>0</v>
      </c>
      <c r="D134" s="61">
        <v>0</v>
      </c>
    </row>
    <row r="135" spans="1:4" ht="11.25" customHeight="1" x14ac:dyDescent="0.2">
      <c r="A135" s="53">
        <v>5120</v>
      </c>
      <c r="B135" s="5" t="s">
        <v>348</v>
      </c>
      <c r="C135" s="54">
        <v>0</v>
      </c>
      <c r="D135" s="54">
        <v>0</v>
      </c>
    </row>
    <row r="136" spans="1:4" ht="11.25" customHeight="1" x14ac:dyDescent="0.2">
      <c r="A136" s="53"/>
      <c r="B136" s="68" t="s">
        <v>525</v>
      </c>
      <c r="C136" s="61">
        <v>-4607187.7299999986</v>
      </c>
      <c r="D136" s="61">
        <v>2944085.88</v>
      </c>
    </row>
    <row r="137" spans="1:4" ht="9" customHeight="1" x14ac:dyDescent="0.2">
      <c r="A137" s="25"/>
      <c r="B137" s="25"/>
      <c r="C137" s="25"/>
      <c r="D137" s="25"/>
    </row>
    <row r="138" spans="1:4" ht="9.75" customHeight="1" x14ac:dyDescent="0.2">
      <c r="A138" s="62" t="s">
        <v>309</v>
      </c>
      <c r="C138" s="25"/>
      <c r="D138" s="25"/>
    </row>
  </sheetData>
  <mergeCells count="4">
    <mergeCell ref="A1:C1"/>
    <mergeCell ref="A2:C2"/>
    <mergeCell ref="A3:C3"/>
    <mergeCell ref="A4:C4"/>
  </mergeCells>
  <pageMargins left="0.7" right="0.7" top="0.75" bottom="0.75" header="0" footer="0"/>
  <pageSetup scale="72" fitToHeight="0" orientation="portrait" r:id="rId1"/>
  <rowBreaks count="1" manualBreakCount="1">
    <brk id="80"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1973</v>
      </c>
      <c r="B1" s="525"/>
      <c r="C1" s="526"/>
    </row>
    <row r="2" spans="1:3" ht="11.25" customHeight="1" x14ac:dyDescent="0.25">
      <c r="A2" s="527" t="s">
        <v>526</v>
      </c>
      <c r="B2" s="519"/>
      <c r="C2" s="528"/>
    </row>
    <row r="3" spans="1:3" ht="11.25" customHeight="1" x14ac:dyDescent="0.25">
      <c r="A3" s="527" t="s">
        <v>1974</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11977489.220000001</v>
      </c>
    </row>
    <row r="7" spans="1:3" ht="7.5" customHeight="1" x14ac:dyDescent="0.25">
      <c r="A7" s="5"/>
      <c r="B7" s="73"/>
      <c r="C7" s="134"/>
    </row>
    <row r="8" spans="1:3" ht="9.75" customHeight="1" x14ac:dyDescent="0.25">
      <c r="A8" s="75" t="s">
        <v>530</v>
      </c>
      <c r="B8" s="75"/>
      <c r="C8" s="76">
        <f>SUM(C9:C14)</f>
        <v>0</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0</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11977489.220000001</v>
      </c>
    </row>
    <row r="22" spans="1:3" ht="9.75" customHeight="1" x14ac:dyDescent="0.25">
      <c r="A22" s="5"/>
      <c r="B22" s="5"/>
      <c r="C22" s="5"/>
    </row>
    <row r="23" spans="1:3" ht="9.75" customHeight="1" x14ac:dyDescent="0.25">
      <c r="A23" s="62" t="s">
        <v>1977</v>
      </c>
      <c r="C23" s="5"/>
    </row>
    <row r="24" spans="1:3" ht="15" customHeight="1" x14ac:dyDescent="0.25">
      <c r="A24" s="62" t="s">
        <v>1978</v>
      </c>
    </row>
  </sheetData>
  <mergeCells count="5">
    <mergeCell ref="A1:C1"/>
    <mergeCell ref="A2:C2"/>
    <mergeCell ref="A3:C3"/>
    <mergeCell ref="A4:C4"/>
    <mergeCell ref="A5:B5"/>
  </mergeCells>
  <pageMargins left="0.7" right="0.7" top="0.75" bottom="0.75" header="0" footer="0"/>
  <pageSetup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30"/>
  <sheetViews>
    <sheetView showGridLines="0" view="pageBreakPreview" zoomScaleNormal="100" zoomScaleSheetLayoutView="100" workbookViewId="0">
      <selection activeCell="A8" sqref="A8"/>
    </sheetView>
  </sheetViews>
  <sheetFormatPr baseColWidth="10" defaultColWidth="14.42578125" defaultRowHeight="15" x14ac:dyDescent="0.25"/>
  <cols>
    <col min="1" max="1" width="10" customWidth="1"/>
    <col min="2" max="2" width="48.140625" customWidth="1"/>
    <col min="3" max="3" width="10.85546875" bestFit="1" customWidth="1"/>
    <col min="4" max="4" width="11.140625" bestFit="1" customWidth="1"/>
    <col min="5" max="5" width="12.5703125" bestFit="1" customWidth="1"/>
    <col min="6" max="26" width="9.140625" customWidth="1"/>
  </cols>
  <sheetData>
    <row r="1" spans="1:5" x14ac:dyDescent="0.25">
      <c r="A1" s="521" t="s">
        <v>1958</v>
      </c>
      <c r="B1" s="519"/>
      <c r="C1" s="519"/>
      <c r="D1" s="113" t="s">
        <v>92</v>
      </c>
      <c r="E1" s="114">
        <v>2024</v>
      </c>
    </row>
    <row r="2" spans="1:5" x14ac:dyDescent="0.25">
      <c r="A2" s="521" t="s">
        <v>469</v>
      </c>
      <c r="B2" s="519"/>
      <c r="C2" s="519"/>
      <c r="D2" s="113" t="s">
        <v>94</v>
      </c>
      <c r="E2" s="114" t="s">
        <v>636</v>
      </c>
    </row>
    <row r="3" spans="1:5" x14ac:dyDescent="0.25">
      <c r="A3" s="521" t="s">
        <v>1959</v>
      </c>
      <c r="B3" s="519"/>
      <c r="C3" s="519"/>
      <c r="D3" s="113" t="s">
        <v>95</v>
      </c>
      <c r="E3" s="114" t="s">
        <v>638</v>
      </c>
    </row>
    <row r="4" spans="1:5" x14ac:dyDescent="0.25">
      <c r="A4" s="521" t="s">
        <v>96</v>
      </c>
      <c r="B4" s="519"/>
      <c r="C4" s="519"/>
      <c r="D4" s="113"/>
      <c r="E4" s="114"/>
    </row>
    <row r="5" spans="1:5" x14ac:dyDescent="0.25">
      <c r="A5" s="128" t="s">
        <v>97</v>
      </c>
      <c r="B5" s="115"/>
      <c r="C5" s="115"/>
      <c r="D5" s="115"/>
      <c r="E5" s="115"/>
    </row>
    <row r="6" spans="1:5" x14ac:dyDescent="0.25">
      <c r="A6" s="25"/>
      <c r="B6" s="25"/>
      <c r="C6" s="25"/>
      <c r="D6" s="25"/>
      <c r="E6" s="25"/>
    </row>
    <row r="7" spans="1:5" x14ac:dyDescent="0.25">
      <c r="A7" s="115" t="s">
        <v>470</v>
      </c>
      <c r="B7" s="115"/>
      <c r="C7" s="115"/>
      <c r="D7" s="115"/>
      <c r="E7" s="115"/>
    </row>
    <row r="8" spans="1:5" x14ac:dyDescent="0.25">
      <c r="A8" s="28" t="s">
        <v>99</v>
      </c>
      <c r="B8" s="28" t="s">
        <v>100</v>
      </c>
      <c r="C8" s="28" t="s">
        <v>101</v>
      </c>
      <c r="D8" s="28" t="s">
        <v>312</v>
      </c>
      <c r="E8" s="28" t="s">
        <v>430</v>
      </c>
    </row>
    <row r="9" spans="1:5" x14ac:dyDescent="0.25">
      <c r="A9" s="53">
        <v>3110</v>
      </c>
      <c r="B9" s="25" t="s">
        <v>156</v>
      </c>
      <c r="C9" s="54">
        <v>0</v>
      </c>
      <c r="D9" s="25"/>
      <c r="E9" s="25"/>
    </row>
    <row r="10" spans="1:5" x14ac:dyDescent="0.25">
      <c r="A10" s="53">
        <v>3120</v>
      </c>
      <c r="B10" s="25" t="s">
        <v>471</v>
      </c>
      <c r="C10" s="54">
        <v>216450</v>
      </c>
      <c r="D10" s="25"/>
      <c r="E10" s="25"/>
    </row>
    <row r="11" spans="1:5" x14ac:dyDescent="0.25">
      <c r="A11" s="53">
        <v>3130</v>
      </c>
      <c r="B11" s="25" t="s">
        <v>472</v>
      </c>
      <c r="C11" s="54">
        <v>0</v>
      </c>
      <c r="D11" s="25"/>
      <c r="E11" s="25"/>
    </row>
    <row r="12" spans="1:5" x14ac:dyDescent="0.25">
      <c r="A12" s="25"/>
      <c r="B12" s="25"/>
      <c r="C12" s="25"/>
      <c r="D12" s="25"/>
      <c r="E12" s="25"/>
    </row>
    <row r="13" spans="1:5" x14ac:dyDescent="0.25">
      <c r="A13" s="115" t="s">
        <v>473</v>
      </c>
      <c r="B13" s="115"/>
      <c r="C13" s="115"/>
      <c r="D13" s="115"/>
      <c r="E13" s="115"/>
    </row>
    <row r="14" spans="1:5" x14ac:dyDescent="0.25">
      <c r="A14" s="28" t="s">
        <v>99</v>
      </c>
      <c r="B14" s="28" t="s">
        <v>100</v>
      </c>
      <c r="C14" s="28" t="s">
        <v>101</v>
      </c>
      <c r="D14" s="28" t="s">
        <v>474</v>
      </c>
      <c r="E14" s="28"/>
    </row>
    <row r="15" spans="1:5" x14ac:dyDescent="0.25">
      <c r="A15" s="53">
        <v>3210</v>
      </c>
      <c r="B15" s="25" t="s">
        <v>475</v>
      </c>
      <c r="C15" s="54">
        <v>2027671.05</v>
      </c>
      <c r="D15" s="25"/>
      <c r="E15" s="25"/>
    </row>
    <row r="16" spans="1:5" x14ac:dyDescent="0.25">
      <c r="A16" s="53">
        <v>3220</v>
      </c>
      <c r="B16" s="25" t="s">
        <v>476</v>
      </c>
      <c r="C16" s="54">
        <v>29967011.210000001</v>
      </c>
      <c r="D16" s="25"/>
      <c r="E16" s="25"/>
    </row>
    <row r="17" spans="1:5" x14ac:dyDescent="0.25">
      <c r="A17" s="53">
        <v>3230</v>
      </c>
      <c r="B17" s="25" t="s">
        <v>477</v>
      </c>
      <c r="C17" s="54">
        <v>6291204.0800000001</v>
      </c>
      <c r="D17" s="25"/>
    </row>
    <row r="18" spans="1:5" x14ac:dyDescent="0.25">
      <c r="A18" s="53">
        <v>3231</v>
      </c>
      <c r="B18" s="25" t="s">
        <v>478</v>
      </c>
      <c r="C18" s="54">
        <v>0</v>
      </c>
      <c r="D18" s="25"/>
    </row>
    <row r="19" spans="1:5" x14ac:dyDescent="0.25">
      <c r="A19" s="53">
        <v>3232</v>
      </c>
      <c r="B19" s="25" t="s">
        <v>479</v>
      </c>
      <c r="C19" s="54">
        <v>6054240.5300000003</v>
      </c>
      <c r="D19" s="25"/>
    </row>
    <row r="20" spans="1:5" x14ac:dyDescent="0.25">
      <c r="A20" s="53">
        <v>3233</v>
      </c>
      <c r="B20" s="25" t="s">
        <v>480</v>
      </c>
      <c r="C20" s="54">
        <v>236963.55</v>
      </c>
      <c r="D20" s="25"/>
    </row>
    <row r="21" spans="1:5" x14ac:dyDescent="0.25">
      <c r="A21" s="53">
        <v>3239</v>
      </c>
      <c r="B21" s="25" t="s">
        <v>481</v>
      </c>
      <c r="C21" s="54">
        <v>0</v>
      </c>
      <c r="D21" s="25"/>
    </row>
    <row r="22" spans="1:5" x14ac:dyDescent="0.25">
      <c r="A22" s="53">
        <v>3240</v>
      </c>
      <c r="B22" s="25" t="s">
        <v>482</v>
      </c>
      <c r="C22" s="54">
        <v>0</v>
      </c>
      <c r="D22" s="25"/>
    </row>
    <row r="23" spans="1:5" x14ac:dyDescent="0.25">
      <c r="A23" s="53">
        <v>3241</v>
      </c>
      <c r="B23" s="25" t="s">
        <v>483</v>
      </c>
      <c r="C23" s="54">
        <v>0</v>
      </c>
      <c r="D23" s="25"/>
    </row>
    <row r="24" spans="1:5" x14ac:dyDescent="0.25">
      <c r="A24" s="53">
        <v>3242</v>
      </c>
      <c r="B24" s="25" t="s">
        <v>484</v>
      </c>
      <c r="C24" s="54">
        <v>0</v>
      </c>
      <c r="D24" s="25"/>
    </row>
    <row r="25" spans="1:5" x14ac:dyDescent="0.25">
      <c r="A25" s="53">
        <v>3243</v>
      </c>
      <c r="B25" s="25" t="s">
        <v>485</v>
      </c>
      <c r="C25" s="54">
        <v>0</v>
      </c>
      <c r="D25" s="25"/>
    </row>
    <row r="26" spans="1:5" x14ac:dyDescent="0.25">
      <c r="A26" s="53">
        <v>3250</v>
      </c>
      <c r="B26" s="25" t="s">
        <v>486</v>
      </c>
      <c r="C26" s="54">
        <v>0</v>
      </c>
      <c r="D26" s="25"/>
    </row>
    <row r="27" spans="1:5" x14ac:dyDescent="0.25">
      <c r="A27" s="53">
        <v>3251</v>
      </c>
      <c r="B27" s="25" t="s">
        <v>487</v>
      </c>
      <c r="C27" s="54">
        <v>0</v>
      </c>
      <c r="D27" s="25"/>
    </row>
    <row r="28" spans="1:5" x14ac:dyDescent="0.25">
      <c r="A28" s="53">
        <v>3252</v>
      </c>
      <c r="B28" s="25" t="s">
        <v>488</v>
      </c>
      <c r="C28" s="54">
        <v>0</v>
      </c>
      <c r="D28" s="25"/>
    </row>
    <row r="29" spans="1:5" x14ac:dyDescent="0.25">
      <c r="A29" s="25"/>
      <c r="B29" s="25"/>
      <c r="C29" s="25"/>
      <c r="D29" s="25"/>
    </row>
    <row r="30" spans="1:5" ht="30" customHeight="1" x14ac:dyDescent="0.25">
      <c r="A30" s="523" t="s">
        <v>309</v>
      </c>
      <c r="B30" s="523"/>
      <c r="C30" s="523"/>
      <c r="D30" s="523"/>
      <c r="E30" s="523"/>
    </row>
  </sheetData>
  <mergeCells count="5">
    <mergeCell ref="A1:C1"/>
    <mergeCell ref="A2:C2"/>
    <mergeCell ref="A3:C3"/>
    <mergeCell ref="A4:C4"/>
    <mergeCell ref="A30:E30"/>
  </mergeCells>
  <pageMargins left="0.70866141732283472" right="0.70866141732283472" top="0.74803149606299213" bottom="0.74803149606299213" header="0" footer="0"/>
  <pageSetup scale="97"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1973</v>
      </c>
      <c r="B1" s="525"/>
      <c r="C1" s="526"/>
    </row>
    <row r="2" spans="1:3" ht="11.25" customHeight="1" x14ac:dyDescent="0.25">
      <c r="A2" s="535" t="s">
        <v>544</v>
      </c>
      <c r="B2" s="519"/>
      <c r="C2" s="528"/>
    </row>
    <row r="3" spans="1:3" ht="11.25" customHeight="1" x14ac:dyDescent="0.25">
      <c r="A3" s="535" t="s">
        <v>1974</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17530923.41</v>
      </c>
    </row>
    <row r="7" spans="1:3" ht="7.5" customHeight="1" x14ac:dyDescent="0.25">
      <c r="A7" s="96"/>
      <c r="B7" s="73"/>
      <c r="C7" s="74"/>
    </row>
    <row r="8" spans="1:3" ht="9.75" customHeight="1" x14ac:dyDescent="0.25">
      <c r="A8" s="75" t="s">
        <v>546</v>
      </c>
      <c r="B8" s="97"/>
      <c r="C8" s="76">
        <f>SUM(C9:C29)</f>
        <v>946246.46</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475384.63</v>
      </c>
    </row>
    <row r="12" spans="1:3" ht="9.75" customHeight="1" x14ac:dyDescent="0.25">
      <c r="A12" s="101">
        <v>2.4</v>
      </c>
      <c r="B12" s="102" t="s">
        <v>373</v>
      </c>
      <c r="C12" s="100">
        <v>37144.99</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42606.13</v>
      </c>
    </row>
    <row r="16" spans="1:3" ht="9.75" customHeight="1" x14ac:dyDescent="0.25">
      <c r="A16" s="101">
        <v>2.8</v>
      </c>
      <c r="B16" s="102" t="s">
        <v>377</v>
      </c>
      <c r="C16" s="100">
        <v>362613.11</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28497.599999999999</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1374350.02</v>
      </c>
    </row>
    <row r="32" spans="1:3" ht="9.75" customHeight="1" x14ac:dyDescent="0.25">
      <c r="A32" s="101" t="s">
        <v>571</v>
      </c>
      <c r="B32" s="102" t="s">
        <v>277</v>
      </c>
      <c r="C32" s="100">
        <v>1374350.02</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0</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17959026.969999999</v>
      </c>
    </row>
    <row r="41" spans="1:3" ht="9.75" customHeight="1" x14ac:dyDescent="0.25">
      <c r="A41" s="5"/>
      <c r="B41" s="5"/>
      <c r="C41" s="5"/>
    </row>
    <row r="42" spans="1:3" ht="9.75" customHeight="1" x14ac:dyDescent="0.25">
      <c r="A42" s="62" t="s">
        <v>1977</v>
      </c>
      <c r="C42" s="5"/>
    </row>
    <row r="43" spans="1:3" ht="15" customHeight="1" x14ac:dyDescent="0.25">
      <c r="A43" s="62" t="s">
        <v>1978</v>
      </c>
    </row>
  </sheetData>
  <mergeCells count="5">
    <mergeCell ref="A1:C1"/>
    <mergeCell ref="A2:C2"/>
    <mergeCell ref="A3:C3"/>
    <mergeCell ref="A4:C4"/>
    <mergeCell ref="A5:B5"/>
  </mergeCells>
  <pageMargins left="0.7" right="0.7" top="0.75" bottom="0.75" header="0" footer="0"/>
  <pageSetup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J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0.5703125" customWidth="1"/>
    <col min="11" max="26" width="9.140625" customWidth="1"/>
  </cols>
  <sheetData>
    <row r="1" spans="1:10" ht="11.25" customHeight="1" x14ac:dyDescent="0.25">
      <c r="A1" s="521" t="s">
        <v>1973</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1974</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v>0</v>
      </c>
      <c r="D9" s="62">
        <v>47762731.310000002</v>
      </c>
      <c r="E9" s="62">
        <v>47762731.310000002</v>
      </c>
      <c r="F9" s="62">
        <v>0</v>
      </c>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47762731.310000002</v>
      </c>
      <c r="E20" s="54">
        <v>0</v>
      </c>
      <c r="F20" s="54">
        <v>47762731.310000002</v>
      </c>
      <c r="G20" s="25"/>
      <c r="H20" s="25"/>
      <c r="I20" s="25"/>
      <c r="J20" s="25"/>
    </row>
    <row r="21" spans="1:10" ht="9.75" customHeight="1" x14ac:dyDescent="0.25">
      <c r="A21" s="25">
        <v>7260</v>
      </c>
      <c r="B21" s="67" t="s">
        <v>601</v>
      </c>
      <c r="C21" s="54">
        <v>0</v>
      </c>
      <c r="D21" s="54">
        <v>0</v>
      </c>
      <c r="E21" s="54">
        <v>47762731.310000002</v>
      </c>
      <c r="F21" s="54">
        <v>47762731.310000002</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15503094</v>
      </c>
      <c r="D41" s="25"/>
      <c r="E41" s="25"/>
      <c r="F41" s="25"/>
      <c r="G41" s="25"/>
      <c r="H41" s="25"/>
      <c r="I41" s="25"/>
      <c r="J41" s="25"/>
    </row>
    <row r="42" spans="1:10" ht="9.75" customHeight="1" x14ac:dyDescent="0.25">
      <c r="A42" s="25">
        <v>8120</v>
      </c>
      <c r="B42" s="120" t="s">
        <v>619</v>
      </c>
      <c r="C42" s="139">
        <v>6960364.2000000002</v>
      </c>
      <c r="D42" s="25"/>
      <c r="E42" s="25"/>
      <c r="F42" s="25"/>
      <c r="G42" s="25"/>
      <c r="H42" s="25"/>
      <c r="I42" s="25"/>
      <c r="J42" s="25"/>
    </row>
    <row r="43" spans="1:10" ht="9.75" customHeight="1" x14ac:dyDescent="0.25">
      <c r="A43" s="25">
        <v>8130</v>
      </c>
      <c r="B43" s="120" t="s">
        <v>620</v>
      </c>
      <c r="C43" s="139">
        <v>-3434759.42</v>
      </c>
      <c r="D43" s="25"/>
      <c r="E43" s="25"/>
      <c r="F43" s="25"/>
      <c r="G43" s="25"/>
      <c r="H43" s="25"/>
      <c r="I43" s="25"/>
      <c r="J43" s="25"/>
    </row>
    <row r="44" spans="1:10" ht="9.75" customHeight="1" x14ac:dyDescent="0.25">
      <c r="A44" s="25">
        <v>8140</v>
      </c>
      <c r="B44" s="120" t="s">
        <v>621</v>
      </c>
      <c r="C44" s="139">
        <v>11977489.220000001</v>
      </c>
      <c r="D44" s="25"/>
      <c r="E44" s="25"/>
      <c r="F44" s="25"/>
      <c r="G44" s="25"/>
      <c r="H44" s="25"/>
      <c r="I44" s="25"/>
      <c r="J44" s="25"/>
    </row>
    <row r="45" spans="1:10" ht="9.75" customHeight="1" thickBot="1" x14ac:dyDescent="0.3">
      <c r="A45" s="25">
        <v>8150</v>
      </c>
      <c r="B45" s="122" t="s">
        <v>622</v>
      </c>
      <c r="C45" s="140">
        <v>11977489.220000001</v>
      </c>
      <c r="D45" s="25"/>
      <c r="E45" s="25"/>
      <c r="F45" s="25"/>
      <c r="G45" s="25"/>
      <c r="H45" s="25"/>
      <c r="I45" s="25"/>
      <c r="J45" s="25"/>
    </row>
    <row r="46" spans="1:10" ht="9.75" customHeight="1" x14ac:dyDescent="0.25">
      <c r="A46" s="25"/>
      <c r="B46" s="25"/>
      <c r="C46" s="25"/>
      <c r="F46" s="25"/>
      <c r="G46" s="25"/>
      <c r="H46" s="25"/>
      <c r="I46" s="25"/>
      <c r="J46" s="25"/>
    </row>
    <row r="47" spans="1:10" ht="9.75" customHeight="1" thickBot="1" x14ac:dyDescent="0.3">
      <c r="A47" s="25"/>
      <c r="B47" s="25"/>
      <c r="C47" s="25"/>
      <c r="F47" s="25"/>
      <c r="G47" s="25"/>
      <c r="H47" s="25"/>
      <c r="I47" s="25"/>
      <c r="J47" s="25"/>
    </row>
    <row r="48" spans="1:10" ht="9.75" customHeight="1" x14ac:dyDescent="0.25">
      <c r="A48" s="25"/>
      <c r="B48" s="536" t="s">
        <v>623</v>
      </c>
      <c r="C48" s="537"/>
      <c r="F48" s="25"/>
      <c r="G48" s="25"/>
      <c r="H48" s="25"/>
      <c r="I48" s="25"/>
      <c r="J48" s="25"/>
    </row>
    <row r="49" spans="1:5" ht="9.75" customHeight="1" x14ac:dyDescent="0.25">
      <c r="A49" s="25"/>
      <c r="B49" s="137" t="s">
        <v>528</v>
      </c>
      <c r="C49" s="138">
        <v>2024</v>
      </c>
    </row>
    <row r="50" spans="1:5" ht="9.75" customHeight="1" x14ac:dyDescent="0.25">
      <c r="A50" s="25">
        <v>8210</v>
      </c>
      <c r="B50" s="120" t="s">
        <v>624</v>
      </c>
      <c r="C50" s="196">
        <v>15503094</v>
      </c>
      <c r="D50" s="25"/>
      <c r="E50" s="25"/>
    </row>
    <row r="51" spans="1:5" ht="9.75" customHeight="1" x14ac:dyDescent="0.25">
      <c r="A51" s="25">
        <v>8220</v>
      </c>
      <c r="B51" s="120" t="s">
        <v>625</v>
      </c>
      <c r="C51" s="196">
        <v>1406930.01</v>
      </c>
      <c r="D51" s="25"/>
      <c r="E51" s="25"/>
    </row>
    <row r="52" spans="1:5" ht="9.75" customHeight="1" x14ac:dyDescent="0.25">
      <c r="A52" s="25">
        <v>8230</v>
      </c>
      <c r="B52" s="120" t="s">
        <v>626</v>
      </c>
      <c r="C52" s="196">
        <v>-3434759.42</v>
      </c>
      <c r="D52" s="25"/>
      <c r="E52" s="25"/>
    </row>
    <row r="53" spans="1:5" ht="9.75" customHeight="1" x14ac:dyDescent="0.25">
      <c r="A53" s="25">
        <v>8240</v>
      </c>
      <c r="B53" s="120" t="s">
        <v>627</v>
      </c>
      <c r="C53" s="196">
        <v>17530923.41</v>
      </c>
      <c r="D53" s="8"/>
    </row>
    <row r="54" spans="1:5" ht="9.75" customHeight="1" x14ac:dyDescent="0.25">
      <c r="A54" s="25">
        <v>8250</v>
      </c>
      <c r="B54" s="120" t="s">
        <v>628</v>
      </c>
      <c r="C54" s="196">
        <v>17530923.41</v>
      </c>
      <c r="D54" s="8"/>
    </row>
    <row r="55" spans="1:5" ht="9.75" customHeight="1" x14ac:dyDescent="0.25">
      <c r="A55" s="25">
        <v>8260</v>
      </c>
      <c r="B55" s="120" t="s">
        <v>629</v>
      </c>
      <c r="C55" s="196">
        <v>17530923.41</v>
      </c>
      <c r="D55" s="8"/>
    </row>
    <row r="56" spans="1:5" ht="9.75" customHeight="1" thickBot="1" x14ac:dyDescent="0.3">
      <c r="A56" s="25">
        <v>8270</v>
      </c>
      <c r="B56" s="122" t="s">
        <v>630</v>
      </c>
      <c r="C56" s="197">
        <v>17530923.41</v>
      </c>
      <c r="D56" s="8"/>
      <c r="E56" s="65"/>
    </row>
    <row r="57" spans="1:5" ht="9.75" customHeight="1" x14ac:dyDescent="0.25">
      <c r="A57" s="25"/>
      <c r="B57" s="25"/>
      <c r="C57" s="25"/>
    </row>
    <row r="58" spans="1:5" ht="9.75" customHeight="1" x14ac:dyDescent="0.25">
      <c r="A58" s="25"/>
      <c r="B58" s="25"/>
      <c r="C58" s="25"/>
    </row>
    <row r="59" spans="1:5" ht="9.75" customHeight="1" x14ac:dyDescent="0.25">
      <c r="A59" s="25"/>
      <c r="B59" s="62" t="s">
        <v>309</v>
      </c>
      <c r="C59" s="25"/>
    </row>
  </sheetData>
  <mergeCells count="6">
    <mergeCell ref="B48:C48"/>
    <mergeCell ref="A1:F1"/>
    <mergeCell ref="A2:F2"/>
    <mergeCell ref="A3:F3"/>
    <mergeCell ref="A4:F4"/>
    <mergeCell ref="B39:C39"/>
  </mergeCells>
  <pageMargins left="0.7" right="0.7" top="0.75" bottom="0.75" header="0" footer="0"/>
  <pageSetup scale="61"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style="397" customWidth="1"/>
    <col min="2" max="2" width="72.85546875" style="397" customWidth="1"/>
    <col min="3" max="3" width="15.85546875" style="397" customWidth="1"/>
    <col min="4" max="4" width="11.140625" style="397" customWidth="1"/>
    <col min="5" max="5" width="14" style="397" customWidth="1"/>
    <col min="6" max="26" width="9.140625" style="397" customWidth="1"/>
    <col min="27" max="16384" width="14.42578125" style="397"/>
  </cols>
  <sheetData>
    <row r="1" spans="1:7" ht="11.25" customHeight="1" x14ac:dyDescent="0.25">
      <c r="A1" s="591" t="s">
        <v>2005</v>
      </c>
      <c r="B1" s="592"/>
      <c r="C1" s="592"/>
      <c r="D1" s="395" t="s">
        <v>92</v>
      </c>
      <c r="E1" s="396">
        <v>2024</v>
      </c>
    </row>
    <row r="2" spans="1:7" ht="11.25" customHeight="1" x14ac:dyDescent="0.25">
      <c r="A2" s="591" t="s">
        <v>93</v>
      </c>
      <c r="B2" s="592"/>
      <c r="C2" s="592"/>
      <c r="D2" s="395" t="s">
        <v>94</v>
      </c>
      <c r="E2" s="396" t="s">
        <v>636</v>
      </c>
    </row>
    <row r="3" spans="1:7" ht="11.25" customHeight="1" x14ac:dyDescent="0.25">
      <c r="A3" s="591" t="s">
        <v>1959</v>
      </c>
      <c r="B3" s="592"/>
      <c r="C3" s="592"/>
      <c r="D3" s="395" t="s">
        <v>95</v>
      </c>
      <c r="E3" s="396" t="s">
        <v>638</v>
      </c>
    </row>
    <row r="4" spans="1:7" ht="11.25" customHeight="1" x14ac:dyDescent="0.25">
      <c r="A4" s="591" t="s">
        <v>96</v>
      </c>
      <c r="B4" s="592"/>
      <c r="C4" s="592"/>
      <c r="D4" s="398"/>
      <c r="E4" s="398"/>
    </row>
    <row r="5" spans="1:7" ht="9.75" customHeight="1" x14ac:dyDescent="0.25">
      <c r="A5" s="399" t="s">
        <v>97</v>
      </c>
      <c r="B5" s="400"/>
      <c r="C5" s="400"/>
      <c r="D5" s="401"/>
      <c r="E5" s="400"/>
    </row>
    <row r="6" spans="1:7" ht="9.75" customHeight="1" x14ac:dyDescent="0.25">
      <c r="A6" s="402"/>
      <c r="B6" s="402"/>
      <c r="C6" s="402"/>
      <c r="D6" s="403"/>
      <c r="E6" s="402"/>
    </row>
    <row r="7" spans="1:7" ht="9.75" customHeight="1" x14ac:dyDescent="0.25">
      <c r="A7" s="400" t="s">
        <v>98</v>
      </c>
      <c r="B7" s="400"/>
      <c r="C7" s="400"/>
      <c r="D7" s="401"/>
      <c r="E7" s="400"/>
    </row>
    <row r="8" spans="1:7" ht="9.75" customHeight="1" x14ac:dyDescent="0.25">
      <c r="A8" s="404" t="s">
        <v>99</v>
      </c>
      <c r="B8" s="404" t="s">
        <v>100</v>
      </c>
      <c r="C8" s="405" t="s">
        <v>101</v>
      </c>
      <c r="D8" s="406" t="s">
        <v>102</v>
      </c>
      <c r="E8" s="405" t="s">
        <v>103</v>
      </c>
    </row>
    <row r="9" spans="1:7" ht="9.75" customHeight="1" x14ac:dyDescent="0.25">
      <c r="A9" s="407">
        <v>4000</v>
      </c>
      <c r="B9" s="408" t="s">
        <v>104</v>
      </c>
      <c r="C9" s="409">
        <f>+C10+C57+C69</f>
        <v>60817032.210000001</v>
      </c>
      <c r="D9" s="410"/>
      <c r="E9" s="402"/>
    </row>
    <row r="10" spans="1:7" ht="9.75" customHeight="1" x14ac:dyDescent="0.25">
      <c r="A10" s="407">
        <v>4100</v>
      </c>
      <c r="B10" s="408" t="s">
        <v>34</v>
      </c>
      <c r="C10" s="409">
        <f>+C11+C21+C27+C30+C36+C39+C48</f>
        <v>23519.26</v>
      </c>
      <c r="D10" s="410"/>
      <c r="E10" s="402"/>
      <c r="F10" s="411"/>
      <c r="G10" s="411"/>
    </row>
    <row r="11" spans="1:7" ht="11.25" customHeight="1" x14ac:dyDescent="0.25">
      <c r="A11" s="407">
        <v>4110</v>
      </c>
      <c r="B11" s="408" t="s">
        <v>105</v>
      </c>
      <c r="C11" s="409">
        <v>0</v>
      </c>
      <c r="D11" s="410" t="str">
        <f t="shared" ref="D11:D20" si="0">IFERROR(C11/$C$12,"")</f>
        <v/>
      </c>
      <c r="E11" s="402"/>
      <c r="F11" s="411"/>
    </row>
    <row r="12" spans="1:7" ht="9.75" customHeight="1" x14ac:dyDescent="0.25">
      <c r="A12" s="412">
        <v>4111</v>
      </c>
      <c r="B12" s="413" t="s">
        <v>107</v>
      </c>
      <c r="C12" s="414">
        <v>0</v>
      </c>
      <c r="D12" s="410" t="str">
        <f t="shared" si="0"/>
        <v/>
      </c>
      <c r="E12" s="402"/>
    </row>
    <row r="13" spans="1:7" ht="9.75" customHeight="1" x14ac:dyDescent="0.25">
      <c r="A13" s="412">
        <v>4112</v>
      </c>
      <c r="B13" s="413" t="s">
        <v>108</v>
      </c>
      <c r="C13" s="414">
        <v>0</v>
      </c>
      <c r="D13" s="410" t="str">
        <f t="shared" si="0"/>
        <v/>
      </c>
      <c r="E13" s="402"/>
    </row>
    <row r="14" spans="1:7" ht="9.75" customHeight="1" x14ac:dyDescent="0.25">
      <c r="A14" s="412">
        <v>4113</v>
      </c>
      <c r="B14" s="413" t="s">
        <v>109</v>
      </c>
      <c r="C14" s="414">
        <v>0</v>
      </c>
      <c r="D14" s="410" t="str">
        <f t="shared" si="0"/>
        <v/>
      </c>
      <c r="E14" s="402"/>
    </row>
    <row r="15" spans="1:7" ht="9.75" customHeight="1" x14ac:dyDescent="0.25">
      <c r="A15" s="412">
        <v>4114</v>
      </c>
      <c r="B15" s="413" t="s">
        <v>110</v>
      </c>
      <c r="C15" s="414">
        <v>0</v>
      </c>
      <c r="D15" s="410" t="str">
        <f t="shared" si="0"/>
        <v/>
      </c>
      <c r="E15" s="402"/>
    </row>
    <row r="16" spans="1:7" ht="9.75" customHeight="1" x14ac:dyDescent="0.25">
      <c r="A16" s="412">
        <v>4115</v>
      </c>
      <c r="B16" s="413" t="s">
        <v>111</v>
      </c>
      <c r="C16" s="414">
        <v>0</v>
      </c>
      <c r="D16" s="410" t="str">
        <f t="shared" si="0"/>
        <v/>
      </c>
      <c r="E16" s="402"/>
    </row>
    <row r="17" spans="1:5" ht="9.75" customHeight="1" x14ac:dyDescent="0.25">
      <c r="A17" s="412">
        <v>4116</v>
      </c>
      <c r="B17" s="413" t="s">
        <v>112</v>
      </c>
      <c r="C17" s="414">
        <v>0</v>
      </c>
      <c r="D17" s="410" t="str">
        <f t="shared" si="0"/>
        <v/>
      </c>
      <c r="E17" s="402"/>
    </row>
    <row r="18" spans="1:5" ht="9.75" customHeight="1" x14ac:dyDescent="0.25">
      <c r="A18" s="412">
        <v>4117</v>
      </c>
      <c r="B18" s="413" t="s">
        <v>113</v>
      </c>
      <c r="C18" s="414">
        <v>0</v>
      </c>
      <c r="D18" s="410" t="str">
        <f t="shared" si="0"/>
        <v/>
      </c>
      <c r="E18" s="402"/>
    </row>
    <row r="19" spans="1:5" ht="9.75" customHeight="1" x14ac:dyDescent="0.25">
      <c r="A19" s="412">
        <v>4118</v>
      </c>
      <c r="B19" s="415" t="s">
        <v>114</v>
      </c>
      <c r="C19" s="414">
        <v>0</v>
      </c>
      <c r="D19" s="410" t="str">
        <f t="shared" si="0"/>
        <v/>
      </c>
      <c r="E19" s="402"/>
    </row>
    <row r="20" spans="1:5" ht="9.75" customHeight="1" x14ac:dyDescent="0.25">
      <c r="A20" s="412">
        <v>4119</v>
      </c>
      <c r="B20" s="413" t="s">
        <v>115</v>
      </c>
      <c r="C20" s="414">
        <v>0</v>
      </c>
      <c r="D20" s="410" t="str">
        <f t="shared" si="0"/>
        <v/>
      </c>
      <c r="E20" s="402"/>
    </row>
    <row r="21" spans="1:5" ht="9.75" customHeight="1" x14ac:dyDescent="0.25">
      <c r="A21" s="407">
        <v>4120</v>
      </c>
      <c r="B21" s="408" t="s">
        <v>116</v>
      </c>
      <c r="C21" s="409">
        <v>0</v>
      </c>
      <c r="D21" s="410" t="str">
        <f t="shared" ref="D21:D26" si="1">IFERROR(C21/$C$21,"")</f>
        <v/>
      </c>
      <c r="E21" s="402"/>
    </row>
    <row r="22" spans="1:5" ht="9.75" customHeight="1" x14ac:dyDescent="0.25">
      <c r="A22" s="412">
        <v>4121</v>
      </c>
      <c r="B22" s="413" t="s">
        <v>117</v>
      </c>
      <c r="C22" s="414">
        <v>0</v>
      </c>
      <c r="D22" s="410" t="str">
        <f t="shared" si="1"/>
        <v/>
      </c>
      <c r="E22" s="402"/>
    </row>
    <row r="23" spans="1:5" ht="9.75" customHeight="1" x14ac:dyDescent="0.25">
      <c r="A23" s="412">
        <v>4122</v>
      </c>
      <c r="B23" s="413" t="s">
        <v>118</v>
      </c>
      <c r="C23" s="414">
        <v>0</v>
      </c>
      <c r="D23" s="410" t="str">
        <f t="shared" si="1"/>
        <v/>
      </c>
      <c r="E23" s="402"/>
    </row>
    <row r="24" spans="1:5" ht="9.75" customHeight="1" x14ac:dyDescent="0.25">
      <c r="A24" s="412">
        <v>4123</v>
      </c>
      <c r="B24" s="413" t="s">
        <v>119</v>
      </c>
      <c r="C24" s="414">
        <v>0</v>
      </c>
      <c r="D24" s="410" t="str">
        <f t="shared" si="1"/>
        <v/>
      </c>
      <c r="E24" s="402"/>
    </row>
    <row r="25" spans="1:5" ht="9.75" customHeight="1" x14ac:dyDescent="0.25">
      <c r="A25" s="412">
        <v>4124</v>
      </c>
      <c r="B25" s="413" t="s">
        <v>120</v>
      </c>
      <c r="C25" s="414">
        <v>0</v>
      </c>
      <c r="D25" s="410" t="str">
        <f t="shared" si="1"/>
        <v/>
      </c>
      <c r="E25" s="402"/>
    </row>
    <row r="26" spans="1:5" ht="9.75" customHeight="1" x14ac:dyDescent="0.25">
      <c r="A26" s="412">
        <v>4129</v>
      </c>
      <c r="B26" s="413" t="s">
        <v>121</v>
      </c>
      <c r="C26" s="414">
        <v>0</v>
      </c>
      <c r="D26" s="410" t="str">
        <f t="shared" si="1"/>
        <v/>
      </c>
      <c r="E26" s="402"/>
    </row>
    <row r="27" spans="1:5" ht="9.75" customHeight="1" x14ac:dyDescent="0.25">
      <c r="A27" s="407">
        <v>4130</v>
      </c>
      <c r="B27" s="408" t="s">
        <v>122</v>
      </c>
      <c r="C27" s="409">
        <v>0</v>
      </c>
      <c r="D27" s="410" t="str">
        <f t="shared" ref="D27:D29" si="2">IFERROR(C27/$C$27,"")</f>
        <v/>
      </c>
      <c r="E27" s="402"/>
    </row>
    <row r="28" spans="1:5" ht="9.75" customHeight="1" x14ac:dyDescent="0.25">
      <c r="A28" s="412">
        <v>4131</v>
      </c>
      <c r="B28" s="413" t="s">
        <v>123</v>
      </c>
      <c r="C28" s="414">
        <v>0</v>
      </c>
      <c r="D28" s="410" t="str">
        <f t="shared" si="2"/>
        <v/>
      </c>
      <c r="E28" s="402"/>
    </row>
    <row r="29" spans="1:5" ht="9.75" customHeight="1" x14ac:dyDescent="0.25">
      <c r="A29" s="412">
        <v>4132</v>
      </c>
      <c r="B29" s="415" t="s">
        <v>124</v>
      </c>
      <c r="C29" s="414">
        <v>0</v>
      </c>
      <c r="D29" s="410" t="str">
        <f t="shared" si="2"/>
        <v/>
      </c>
      <c r="E29" s="402"/>
    </row>
    <row r="30" spans="1:5" ht="9.75" customHeight="1" x14ac:dyDescent="0.25">
      <c r="A30" s="407">
        <v>4140</v>
      </c>
      <c r="B30" s="408" t="s">
        <v>125</v>
      </c>
      <c r="C30" s="409">
        <v>0</v>
      </c>
      <c r="D30" s="410" t="str">
        <f t="shared" ref="D30:D35" si="3">IFERROR(C30/$C$30,"")</f>
        <v/>
      </c>
      <c r="E30" s="402"/>
    </row>
    <row r="31" spans="1:5" ht="9.75" customHeight="1" x14ac:dyDescent="0.25">
      <c r="A31" s="412">
        <v>4141</v>
      </c>
      <c r="B31" s="413" t="s">
        <v>126</v>
      </c>
      <c r="C31" s="414">
        <v>0</v>
      </c>
      <c r="D31" s="410" t="str">
        <f t="shared" si="3"/>
        <v/>
      </c>
      <c r="E31" s="402"/>
    </row>
    <row r="32" spans="1:5" ht="9.75" customHeight="1" x14ac:dyDescent="0.25">
      <c r="A32" s="412">
        <v>4143</v>
      </c>
      <c r="B32" s="413" t="s">
        <v>127</v>
      </c>
      <c r="C32" s="414">
        <v>0</v>
      </c>
      <c r="D32" s="410" t="str">
        <f t="shared" si="3"/>
        <v/>
      </c>
      <c r="E32" s="402"/>
    </row>
    <row r="33" spans="1:5" ht="9.75" customHeight="1" x14ac:dyDescent="0.25">
      <c r="A33" s="412">
        <v>4144</v>
      </c>
      <c r="B33" s="413" t="s">
        <v>128</v>
      </c>
      <c r="C33" s="414">
        <v>0</v>
      </c>
      <c r="D33" s="410" t="str">
        <f t="shared" si="3"/>
        <v/>
      </c>
      <c r="E33" s="402"/>
    </row>
    <row r="34" spans="1:5" ht="9.75" customHeight="1" x14ac:dyDescent="0.25">
      <c r="A34" s="412">
        <v>4145</v>
      </c>
      <c r="B34" s="415" t="s">
        <v>129</v>
      </c>
      <c r="C34" s="414">
        <v>0</v>
      </c>
      <c r="D34" s="410" t="str">
        <f t="shared" si="3"/>
        <v/>
      </c>
      <c r="E34" s="402"/>
    </row>
    <row r="35" spans="1:5" ht="9.75" customHeight="1" x14ac:dyDescent="0.25">
      <c r="A35" s="412">
        <v>4149</v>
      </c>
      <c r="B35" s="413" t="s">
        <v>130</v>
      </c>
      <c r="C35" s="414">
        <v>0</v>
      </c>
      <c r="D35" s="410" t="str">
        <f t="shared" si="3"/>
        <v/>
      </c>
      <c r="E35" s="402"/>
    </row>
    <row r="36" spans="1:5" ht="9.75" customHeight="1" x14ac:dyDescent="0.25">
      <c r="A36" s="407">
        <v>4150</v>
      </c>
      <c r="B36" s="408" t="s">
        <v>131</v>
      </c>
      <c r="C36" s="409">
        <f>+C37+C38</f>
        <v>23519.26</v>
      </c>
      <c r="D36" s="410">
        <f t="shared" ref="D36:D38" si="4">IFERROR(C36/$C$36,"")</f>
        <v>1</v>
      </c>
      <c r="E36" s="402"/>
    </row>
    <row r="37" spans="1:5" ht="9.75" customHeight="1" x14ac:dyDescent="0.25">
      <c r="A37" s="412">
        <v>4151</v>
      </c>
      <c r="B37" s="413" t="s">
        <v>131</v>
      </c>
      <c r="C37" s="414">
        <v>23519.26</v>
      </c>
      <c r="D37" s="410">
        <f t="shared" si="4"/>
        <v>1</v>
      </c>
      <c r="E37" s="402"/>
    </row>
    <row r="38" spans="1:5" ht="9.75" customHeight="1" x14ac:dyDescent="0.25">
      <c r="A38" s="412">
        <v>4154</v>
      </c>
      <c r="B38" s="415" t="s">
        <v>133</v>
      </c>
      <c r="C38" s="414">
        <v>0</v>
      </c>
      <c r="D38" s="410">
        <f t="shared" si="4"/>
        <v>0</v>
      </c>
      <c r="E38" s="402"/>
    </row>
    <row r="39" spans="1:5" ht="9.75" customHeight="1" x14ac:dyDescent="0.25">
      <c r="A39" s="407">
        <v>4160</v>
      </c>
      <c r="B39" s="408" t="s">
        <v>134</v>
      </c>
      <c r="C39" s="409">
        <v>0</v>
      </c>
      <c r="D39" s="410" t="str">
        <f t="shared" ref="D39:D47" si="5">IFERROR(C39/$C$39,"")</f>
        <v/>
      </c>
      <c r="E39" s="402"/>
    </row>
    <row r="40" spans="1:5" ht="9.75" customHeight="1" x14ac:dyDescent="0.25">
      <c r="A40" s="412">
        <v>4161</v>
      </c>
      <c r="B40" s="413" t="s">
        <v>135</v>
      </c>
      <c r="C40" s="414">
        <v>0</v>
      </c>
      <c r="D40" s="410" t="str">
        <f t="shared" si="5"/>
        <v/>
      </c>
      <c r="E40" s="402"/>
    </row>
    <row r="41" spans="1:5" ht="9.75" customHeight="1" x14ac:dyDescent="0.25">
      <c r="A41" s="412">
        <v>4162</v>
      </c>
      <c r="B41" s="413" t="s">
        <v>136</v>
      </c>
      <c r="C41" s="414">
        <v>0</v>
      </c>
      <c r="D41" s="410" t="str">
        <f t="shared" si="5"/>
        <v/>
      </c>
      <c r="E41" s="402"/>
    </row>
    <row r="42" spans="1:5" ht="9.75" customHeight="1" x14ac:dyDescent="0.25">
      <c r="A42" s="412">
        <v>4163</v>
      </c>
      <c r="B42" s="413" t="s">
        <v>137</v>
      </c>
      <c r="C42" s="414">
        <v>0</v>
      </c>
      <c r="D42" s="410" t="str">
        <f t="shared" si="5"/>
        <v/>
      </c>
      <c r="E42" s="402"/>
    </row>
    <row r="43" spans="1:5" ht="9.75" customHeight="1" x14ac:dyDescent="0.25">
      <c r="A43" s="412">
        <v>4164</v>
      </c>
      <c r="B43" s="413" t="s">
        <v>138</v>
      </c>
      <c r="C43" s="414">
        <v>0</v>
      </c>
      <c r="D43" s="410" t="str">
        <f t="shared" si="5"/>
        <v/>
      </c>
      <c r="E43" s="402"/>
    </row>
    <row r="44" spans="1:5" ht="9.75" customHeight="1" x14ac:dyDescent="0.25">
      <c r="A44" s="412">
        <v>4165</v>
      </c>
      <c r="B44" s="413" t="s">
        <v>139</v>
      </c>
      <c r="C44" s="414">
        <v>0</v>
      </c>
      <c r="D44" s="410" t="str">
        <f t="shared" si="5"/>
        <v/>
      </c>
      <c r="E44" s="402"/>
    </row>
    <row r="45" spans="1:5" ht="9.75" customHeight="1" x14ac:dyDescent="0.25">
      <c r="A45" s="412">
        <v>4166</v>
      </c>
      <c r="B45" s="415" t="s">
        <v>140</v>
      </c>
      <c r="C45" s="414">
        <v>0</v>
      </c>
      <c r="D45" s="410" t="str">
        <f t="shared" si="5"/>
        <v/>
      </c>
      <c r="E45" s="402"/>
    </row>
    <row r="46" spans="1:5" ht="9.75" customHeight="1" x14ac:dyDescent="0.25">
      <c r="A46" s="412">
        <v>4168</v>
      </c>
      <c r="B46" s="413" t="s">
        <v>141</v>
      </c>
      <c r="C46" s="414">
        <v>0</v>
      </c>
      <c r="D46" s="410" t="str">
        <f t="shared" si="5"/>
        <v/>
      </c>
      <c r="E46" s="402"/>
    </row>
    <row r="47" spans="1:5" ht="9.75" customHeight="1" x14ac:dyDescent="0.25">
      <c r="A47" s="412">
        <v>4169</v>
      </c>
      <c r="B47" s="413" t="s">
        <v>142</v>
      </c>
      <c r="C47" s="414">
        <v>0</v>
      </c>
      <c r="D47" s="410" t="str">
        <f t="shared" si="5"/>
        <v/>
      </c>
      <c r="E47" s="402"/>
    </row>
    <row r="48" spans="1:5" ht="9.75" customHeight="1" x14ac:dyDescent="0.25">
      <c r="A48" s="407">
        <v>4170</v>
      </c>
      <c r="B48" s="408" t="s">
        <v>143</v>
      </c>
      <c r="C48" s="409">
        <v>0</v>
      </c>
      <c r="D48" s="410" t="str">
        <f t="shared" ref="D48:D56" si="6">IFERROR(C48/$C$48,"")</f>
        <v/>
      </c>
      <c r="E48" s="402"/>
    </row>
    <row r="49" spans="1:5" ht="9.75" customHeight="1" x14ac:dyDescent="0.25">
      <c r="A49" s="412">
        <v>4171</v>
      </c>
      <c r="B49" s="413" t="s">
        <v>144</v>
      </c>
      <c r="C49" s="414">
        <v>0</v>
      </c>
      <c r="D49" s="410" t="str">
        <f t="shared" si="6"/>
        <v/>
      </c>
      <c r="E49" s="402"/>
    </row>
    <row r="50" spans="1:5" ht="9.75" customHeight="1" x14ac:dyDescent="0.25">
      <c r="A50" s="412">
        <v>4172</v>
      </c>
      <c r="B50" s="413" t="s">
        <v>145</v>
      </c>
      <c r="C50" s="414">
        <v>0</v>
      </c>
      <c r="D50" s="410" t="str">
        <f t="shared" si="6"/>
        <v/>
      </c>
      <c r="E50" s="402"/>
    </row>
    <row r="51" spans="1:5" ht="9.75" customHeight="1" x14ac:dyDescent="0.25">
      <c r="A51" s="412">
        <v>4173</v>
      </c>
      <c r="B51" s="415" t="s">
        <v>146</v>
      </c>
      <c r="C51" s="414">
        <v>0</v>
      </c>
      <c r="D51" s="410" t="str">
        <f t="shared" si="6"/>
        <v/>
      </c>
      <c r="E51" s="402"/>
    </row>
    <row r="52" spans="1:5" ht="9.75" customHeight="1" x14ac:dyDescent="0.25">
      <c r="A52" s="412">
        <v>4174</v>
      </c>
      <c r="B52" s="415" t="s">
        <v>148</v>
      </c>
      <c r="C52" s="414">
        <v>0</v>
      </c>
      <c r="D52" s="410" t="str">
        <f t="shared" si="6"/>
        <v/>
      </c>
      <c r="E52" s="402"/>
    </row>
    <row r="53" spans="1:5" ht="9.75" customHeight="1" x14ac:dyDescent="0.25">
      <c r="A53" s="412">
        <v>4175</v>
      </c>
      <c r="B53" s="415" t="s">
        <v>149</v>
      </c>
      <c r="C53" s="414">
        <v>0</v>
      </c>
      <c r="D53" s="410" t="str">
        <f t="shared" si="6"/>
        <v/>
      </c>
      <c r="E53" s="402"/>
    </row>
    <row r="54" spans="1:5" ht="9.75" customHeight="1" x14ac:dyDescent="0.25">
      <c r="A54" s="412">
        <v>4176</v>
      </c>
      <c r="B54" s="415" t="s">
        <v>150</v>
      </c>
      <c r="C54" s="414">
        <v>0</v>
      </c>
      <c r="D54" s="410" t="str">
        <f t="shared" si="6"/>
        <v/>
      </c>
      <c r="E54" s="402"/>
    </row>
    <row r="55" spans="1:5" ht="9.75" customHeight="1" x14ac:dyDescent="0.25">
      <c r="A55" s="412">
        <v>4177</v>
      </c>
      <c r="B55" s="415" t="s">
        <v>151</v>
      </c>
      <c r="C55" s="414">
        <v>0</v>
      </c>
      <c r="D55" s="410" t="str">
        <f t="shared" si="6"/>
        <v/>
      </c>
      <c r="E55" s="402"/>
    </row>
    <row r="56" spans="1:5" ht="9.75" customHeight="1" x14ac:dyDescent="0.25">
      <c r="A56" s="412">
        <v>4178</v>
      </c>
      <c r="B56" s="415" t="s">
        <v>152</v>
      </c>
      <c r="C56" s="414">
        <v>0</v>
      </c>
      <c r="D56" s="410" t="str">
        <f t="shared" si="6"/>
        <v/>
      </c>
      <c r="E56" s="402"/>
    </row>
    <row r="57" spans="1:5" ht="9.75" customHeight="1" x14ac:dyDescent="0.25">
      <c r="A57" s="407">
        <v>4200</v>
      </c>
      <c r="B57" s="416" t="s">
        <v>153</v>
      </c>
      <c r="C57" s="409">
        <f>+C58+C64</f>
        <v>60693512.950000003</v>
      </c>
      <c r="D57" s="410"/>
      <c r="E57" s="402"/>
    </row>
    <row r="58" spans="1:5" ht="9.75" customHeight="1" x14ac:dyDescent="0.25">
      <c r="A58" s="407">
        <v>4210</v>
      </c>
      <c r="B58" s="416" t="s">
        <v>154</v>
      </c>
      <c r="C58" s="409">
        <v>0</v>
      </c>
      <c r="D58" s="410" t="str">
        <f t="shared" ref="D58:D63" si="7">IFERROR(C58/$C$58,"")</f>
        <v/>
      </c>
      <c r="E58" s="402"/>
    </row>
    <row r="59" spans="1:5" ht="9.75" customHeight="1" x14ac:dyDescent="0.25">
      <c r="A59" s="412">
        <v>4211</v>
      </c>
      <c r="B59" s="413" t="s">
        <v>155</v>
      </c>
      <c r="C59" s="414">
        <v>0</v>
      </c>
      <c r="D59" s="410" t="str">
        <f t="shared" si="7"/>
        <v/>
      </c>
      <c r="E59" s="402"/>
    </row>
    <row r="60" spans="1:5" ht="9.75" customHeight="1" x14ac:dyDescent="0.25">
      <c r="A60" s="412">
        <v>4212</v>
      </c>
      <c r="B60" s="413" t="s">
        <v>156</v>
      </c>
      <c r="C60" s="414">
        <v>0</v>
      </c>
      <c r="D60" s="410" t="str">
        <f t="shared" si="7"/>
        <v/>
      </c>
      <c r="E60" s="402"/>
    </row>
    <row r="61" spans="1:5" ht="9.75" customHeight="1" x14ac:dyDescent="0.25">
      <c r="A61" s="412">
        <v>4213</v>
      </c>
      <c r="B61" s="413" t="s">
        <v>157</v>
      </c>
      <c r="C61" s="414">
        <v>0</v>
      </c>
      <c r="D61" s="410" t="str">
        <f t="shared" si="7"/>
        <v/>
      </c>
      <c r="E61" s="402"/>
    </row>
    <row r="62" spans="1:5" ht="9.75" customHeight="1" x14ac:dyDescent="0.25">
      <c r="A62" s="412">
        <v>4214</v>
      </c>
      <c r="B62" s="413" t="s">
        <v>159</v>
      </c>
      <c r="C62" s="414">
        <v>0</v>
      </c>
      <c r="D62" s="410" t="str">
        <f t="shared" si="7"/>
        <v/>
      </c>
      <c r="E62" s="402"/>
    </row>
    <row r="63" spans="1:5" ht="9.75" customHeight="1" x14ac:dyDescent="0.25">
      <c r="A63" s="412">
        <v>4215</v>
      </c>
      <c r="B63" s="413" t="s">
        <v>160</v>
      </c>
      <c r="C63" s="414">
        <v>0</v>
      </c>
      <c r="D63" s="410" t="str">
        <f t="shared" si="7"/>
        <v/>
      </c>
      <c r="E63" s="402"/>
    </row>
    <row r="64" spans="1:5" ht="9.75" customHeight="1" x14ac:dyDescent="0.25">
      <c r="A64" s="407">
        <v>4220</v>
      </c>
      <c r="B64" s="408" t="s">
        <v>161</v>
      </c>
      <c r="C64" s="409">
        <f>+SUM(C65:C68)</f>
        <v>60693512.950000003</v>
      </c>
      <c r="D64" s="410">
        <f t="shared" ref="D64:D68" si="8">IFERROR(C64/$C$64,"")</f>
        <v>1</v>
      </c>
      <c r="E64" s="402"/>
    </row>
    <row r="65" spans="1:5" ht="9.75" customHeight="1" x14ac:dyDescent="0.25">
      <c r="A65" s="412">
        <v>4221</v>
      </c>
      <c r="B65" s="413" t="s">
        <v>162</v>
      </c>
      <c r="C65" s="414">
        <v>60693512.950000003</v>
      </c>
      <c r="D65" s="410">
        <f t="shared" si="8"/>
        <v>1</v>
      </c>
      <c r="E65" s="402"/>
    </row>
    <row r="66" spans="1:5" ht="9.75" customHeight="1" x14ac:dyDescent="0.25">
      <c r="A66" s="412">
        <v>4223</v>
      </c>
      <c r="B66" s="413" t="s">
        <v>164</v>
      </c>
      <c r="C66" s="414">
        <v>0</v>
      </c>
      <c r="D66" s="410">
        <f t="shared" si="8"/>
        <v>0</v>
      </c>
      <c r="E66" s="402"/>
    </row>
    <row r="67" spans="1:5" ht="9.75" customHeight="1" x14ac:dyDescent="0.25">
      <c r="A67" s="412">
        <v>4225</v>
      </c>
      <c r="B67" s="413" t="s">
        <v>165</v>
      </c>
      <c r="C67" s="414">
        <v>0</v>
      </c>
      <c r="D67" s="410">
        <f t="shared" si="8"/>
        <v>0</v>
      </c>
      <c r="E67" s="402"/>
    </row>
    <row r="68" spans="1:5" ht="9.75" customHeight="1" x14ac:dyDescent="0.25">
      <c r="A68" s="412">
        <v>4227</v>
      </c>
      <c r="B68" s="413" t="s">
        <v>166</v>
      </c>
      <c r="C68" s="414">
        <v>0</v>
      </c>
      <c r="D68" s="410">
        <f t="shared" si="8"/>
        <v>0</v>
      </c>
      <c r="E68" s="402"/>
    </row>
    <row r="69" spans="1:5" ht="9.75" customHeight="1" x14ac:dyDescent="0.25">
      <c r="A69" s="417">
        <v>4300</v>
      </c>
      <c r="B69" s="408" t="s">
        <v>37</v>
      </c>
      <c r="C69" s="409">
        <f>+C70+C73+C79+C81+C83</f>
        <v>100000</v>
      </c>
      <c r="D69" s="410"/>
      <c r="E69" s="413"/>
    </row>
    <row r="70" spans="1:5" ht="9.75" customHeight="1" x14ac:dyDescent="0.25">
      <c r="A70" s="417">
        <v>4310</v>
      </c>
      <c r="B70" s="408" t="s">
        <v>167</v>
      </c>
      <c r="C70" s="409">
        <v>0</v>
      </c>
      <c r="D70" s="410" t="str">
        <f t="shared" ref="D70:D72" si="9">IFERROR(C70/$C$70,"")</f>
        <v/>
      </c>
      <c r="E70" s="413"/>
    </row>
    <row r="71" spans="1:5" ht="9.75" customHeight="1" x14ac:dyDescent="0.25">
      <c r="A71" s="418">
        <v>4311</v>
      </c>
      <c r="B71" s="413" t="s">
        <v>168</v>
      </c>
      <c r="C71" s="414">
        <v>0</v>
      </c>
      <c r="D71" s="410" t="str">
        <f t="shared" si="9"/>
        <v/>
      </c>
      <c r="E71" s="413"/>
    </row>
    <row r="72" spans="1:5" ht="9.75" customHeight="1" x14ac:dyDescent="0.25">
      <c r="A72" s="418">
        <v>4319</v>
      </c>
      <c r="B72" s="413" t="s">
        <v>169</v>
      </c>
      <c r="C72" s="414">
        <v>0</v>
      </c>
      <c r="D72" s="410" t="str">
        <f t="shared" si="9"/>
        <v/>
      </c>
      <c r="E72" s="413"/>
    </row>
    <row r="73" spans="1:5" ht="9.75" customHeight="1" x14ac:dyDescent="0.25">
      <c r="A73" s="417">
        <v>4320</v>
      </c>
      <c r="B73" s="408" t="s">
        <v>170</v>
      </c>
      <c r="C73" s="409">
        <v>0</v>
      </c>
      <c r="D73" s="410" t="str">
        <f t="shared" ref="D73:D78" si="10">IFERROR(C73/$C$73,"")</f>
        <v/>
      </c>
      <c r="E73" s="413"/>
    </row>
    <row r="74" spans="1:5" ht="9.75" customHeight="1" x14ac:dyDescent="0.25">
      <c r="A74" s="418">
        <v>4321</v>
      </c>
      <c r="B74" s="413" t="s">
        <v>171</v>
      </c>
      <c r="C74" s="414">
        <v>0</v>
      </c>
      <c r="D74" s="410" t="str">
        <f t="shared" si="10"/>
        <v/>
      </c>
      <c r="E74" s="413"/>
    </row>
    <row r="75" spans="1:5" ht="9.75" customHeight="1" x14ac:dyDescent="0.25">
      <c r="A75" s="418">
        <v>4322</v>
      </c>
      <c r="B75" s="413" t="s">
        <v>172</v>
      </c>
      <c r="C75" s="414">
        <v>0</v>
      </c>
      <c r="D75" s="410" t="str">
        <f t="shared" si="10"/>
        <v/>
      </c>
      <c r="E75" s="413"/>
    </row>
    <row r="76" spans="1:5" ht="9.75" customHeight="1" x14ac:dyDescent="0.25">
      <c r="A76" s="418">
        <v>4323</v>
      </c>
      <c r="B76" s="413" t="s">
        <v>173</v>
      </c>
      <c r="C76" s="414">
        <v>0</v>
      </c>
      <c r="D76" s="410" t="str">
        <f t="shared" si="10"/>
        <v/>
      </c>
      <c r="E76" s="413"/>
    </row>
    <row r="77" spans="1:5" ht="9.75" customHeight="1" x14ac:dyDescent="0.25">
      <c r="A77" s="418">
        <v>4324</v>
      </c>
      <c r="B77" s="413" t="s">
        <v>174</v>
      </c>
      <c r="C77" s="414">
        <v>0</v>
      </c>
      <c r="D77" s="410" t="str">
        <f t="shared" si="10"/>
        <v/>
      </c>
      <c r="E77" s="413"/>
    </row>
    <row r="78" spans="1:5" ht="9.75" customHeight="1" x14ac:dyDescent="0.25">
      <c r="A78" s="418">
        <v>4325</v>
      </c>
      <c r="B78" s="413" t="s">
        <v>175</v>
      </c>
      <c r="C78" s="414">
        <v>0</v>
      </c>
      <c r="D78" s="410" t="str">
        <f t="shared" si="10"/>
        <v/>
      </c>
      <c r="E78" s="413"/>
    </row>
    <row r="79" spans="1:5" ht="9.75" customHeight="1" x14ac:dyDescent="0.25">
      <c r="A79" s="417">
        <v>4330</v>
      </c>
      <c r="B79" s="408" t="s">
        <v>177</v>
      </c>
      <c r="C79" s="409">
        <v>0</v>
      </c>
      <c r="D79" s="410" t="str">
        <f t="shared" ref="D79:D80" si="11">IFERROR(C79/$C$79,"")</f>
        <v/>
      </c>
      <c r="E79" s="413"/>
    </row>
    <row r="80" spans="1:5" ht="9.75" customHeight="1" x14ac:dyDescent="0.25">
      <c r="A80" s="418">
        <v>4331</v>
      </c>
      <c r="B80" s="413" t="s">
        <v>177</v>
      </c>
      <c r="C80" s="414">
        <v>0</v>
      </c>
      <c r="D80" s="410" t="str">
        <f t="shared" si="11"/>
        <v/>
      </c>
      <c r="E80" s="413"/>
    </row>
    <row r="81" spans="1:8" ht="9.75" customHeight="1" x14ac:dyDescent="0.25">
      <c r="A81" s="417">
        <v>4340</v>
      </c>
      <c r="B81" s="408" t="s">
        <v>178</v>
      </c>
      <c r="C81" s="409">
        <v>0</v>
      </c>
      <c r="D81" s="410" t="str">
        <f t="shared" ref="D81:D82" si="12">IFERROR(C81/$C$81,"")</f>
        <v/>
      </c>
      <c r="E81" s="413"/>
    </row>
    <row r="82" spans="1:8" ht="9.75" customHeight="1" x14ac:dyDescent="0.25">
      <c r="A82" s="418">
        <v>4341</v>
      </c>
      <c r="B82" s="413" t="s">
        <v>178</v>
      </c>
      <c r="C82" s="414">
        <v>0</v>
      </c>
      <c r="D82" s="410" t="str">
        <f t="shared" si="12"/>
        <v/>
      </c>
      <c r="E82" s="413"/>
    </row>
    <row r="83" spans="1:8" ht="9.75" customHeight="1" x14ac:dyDescent="0.25">
      <c r="A83" s="417">
        <v>4390</v>
      </c>
      <c r="B83" s="408" t="s">
        <v>179</v>
      </c>
      <c r="C83" s="409">
        <f>+SUM(C84:C90)</f>
        <v>100000</v>
      </c>
      <c r="D83" s="410">
        <f t="shared" ref="D83:D90" si="13">IFERROR(C83/$C$83,"")</f>
        <v>1</v>
      </c>
      <c r="E83" s="413"/>
    </row>
    <row r="84" spans="1:8" ht="9.75" customHeight="1" x14ac:dyDescent="0.25">
      <c r="A84" s="418">
        <v>4392</v>
      </c>
      <c r="B84" s="413" t="s">
        <v>180</v>
      </c>
      <c r="C84" s="414">
        <v>0</v>
      </c>
      <c r="D84" s="410">
        <f t="shared" si="13"/>
        <v>0</v>
      </c>
      <c r="E84" s="413"/>
    </row>
    <row r="85" spans="1:8" ht="9.75" customHeight="1" x14ac:dyDescent="0.25">
      <c r="A85" s="418">
        <v>4393</v>
      </c>
      <c r="B85" s="413" t="s">
        <v>181</v>
      </c>
      <c r="C85" s="414">
        <v>0</v>
      </c>
      <c r="D85" s="410">
        <f t="shared" si="13"/>
        <v>0</v>
      </c>
      <c r="E85" s="413"/>
    </row>
    <row r="86" spans="1:8" ht="9.75" customHeight="1" x14ac:dyDescent="0.25">
      <c r="A86" s="418">
        <v>4394</v>
      </c>
      <c r="B86" s="413" t="s">
        <v>182</v>
      </c>
      <c r="C86" s="414">
        <v>0</v>
      </c>
      <c r="D86" s="410">
        <f t="shared" si="13"/>
        <v>0</v>
      </c>
      <c r="E86" s="413"/>
    </row>
    <row r="87" spans="1:8" ht="9.75" customHeight="1" x14ac:dyDescent="0.25">
      <c r="A87" s="418">
        <v>4395</v>
      </c>
      <c r="B87" s="413" t="s">
        <v>183</v>
      </c>
      <c r="C87" s="414">
        <v>0</v>
      </c>
      <c r="D87" s="410">
        <f t="shared" si="13"/>
        <v>0</v>
      </c>
      <c r="E87" s="413"/>
    </row>
    <row r="88" spans="1:8" ht="9.75" customHeight="1" x14ac:dyDescent="0.25">
      <c r="A88" s="418">
        <v>4396</v>
      </c>
      <c r="B88" s="413" t="s">
        <v>184</v>
      </c>
      <c r="C88" s="414">
        <v>0</v>
      </c>
      <c r="D88" s="410">
        <f t="shared" si="13"/>
        <v>0</v>
      </c>
      <c r="E88" s="413"/>
    </row>
    <row r="89" spans="1:8" ht="9.75" customHeight="1" x14ac:dyDescent="0.25">
      <c r="A89" s="418">
        <v>4397</v>
      </c>
      <c r="B89" s="413" t="s">
        <v>185</v>
      </c>
      <c r="C89" s="414">
        <v>0</v>
      </c>
      <c r="D89" s="410">
        <f t="shared" si="13"/>
        <v>0</v>
      </c>
      <c r="E89" s="413"/>
    </row>
    <row r="90" spans="1:8" ht="9.75" customHeight="1" x14ac:dyDescent="0.25">
      <c r="A90" s="418">
        <v>4399</v>
      </c>
      <c r="B90" s="413" t="s">
        <v>179</v>
      </c>
      <c r="C90" s="414">
        <v>100000</v>
      </c>
      <c r="D90" s="410">
        <f t="shared" si="13"/>
        <v>1</v>
      </c>
      <c r="E90" s="413"/>
    </row>
    <row r="91" spans="1:8" ht="9.75" customHeight="1" x14ac:dyDescent="0.25">
      <c r="A91" s="402"/>
      <c r="B91" s="402"/>
      <c r="C91" s="402"/>
      <c r="D91" s="403"/>
      <c r="E91" s="402"/>
    </row>
    <row r="92" spans="1:8" ht="9.75" customHeight="1" x14ac:dyDescent="0.25">
      <c r="A92" s="400" t="s">
        <v>186</v>
      </c>
      <c r="B92" s="400"/>
      <c r="C92" s="400"/>
      <c r="D92" s="401"/>
      <c r="E92" s="400"/>
    </row>
    <row r="93" spans="1:8" ht="9.75" customHeight="1" x14ac:dyDescent="0.25">
      <c r="A93" s="404" t="s">
        <v>99</v>
      </c>
      <c r="B93" s="404" t="s">
        <v>100</v>
      </c>
      <c r="C93" s="405" t="s">
        <v>101</v>
      </c>
      <c r="D93" s="406" t="s">
        <v>102</v>
      </c>
      <c r="E93" s="405" t="s">
        <v>103</v>
      </c>
    </row>
    <row r="94" spans="1:8" ht="9.75" customHeight="1" x14ac:dyDescent="0.25">
      <c r="A94" s="417">
        <v>5000</v>
      </c>
      <c r="B94" s="408" t="s">
        <v>38</v>
      </c>
      <c r="C94" s="409">
        <f>+C95+C123+C156+C166+C181+C210</f>
        <v>59005028.960000001</v>
      </c>
      <c r="D94" s="410"/>
      <c r="E94" s="413"/>
      <c r="H94" s="411"/>
    </row>
    <row r="95" spans="1:8" ht="9.75" customHeight="1" x14ac:dyDescent="0.25">
      <c r="A95" s="417">
        <v>5100</v>
      </c>
      <c r="B95" s="408" t="s">
        <v>187</v>
      </c>
      <c r="C95" s="409">
        <f>+C96+C103+C113</f>
        <v>55994793.25</v>
      </c>
      <c r="D95" s="410"/>
      <c r="E95" s="413"/>
      <c r="H95" s="411"/>
    </row>
    <row r="96" spans="1:8" ht="9.75" customHeight="1" x14ac:dyDescent="0.25">
      <c r="A96" s="417">
        <v>5110</v>
      </c>
      <c r="B96" s="408" t="s">
        <v>188</v>
      </c>
      <c r="C96" s="409">
        <f>+SUM(C97:C102)</f>
        <v>33386469.919999998</v>
      </c>
      <c r="D96" s="410">
        <f>IFERROR(C96/$C$96,"")</f>
        <v>1</v>
      </c>
      <c r="E96" s="413"/>
      <c r="H96" s="411"/>
    </row>
    <row r="97" spans="1:8" ht="9.75" customHeight="1" x14ac:dyDescent="0.25">
      <c r="A97" s="418">
        <v>5111</v>
      </c>
      <c r="B97" s="413" t="s">
        <v>189</v>
      </c>
      <c r="C97" s="414">
        <v>19554734.34</v>
      </c>
      <c r="D97" s="410">
        <f>IFERROR(C97/$C$96,"")</f>
        <v>0.58570835391871823</v>
      </c>
      <c r="E97" s="413"/>
    </row>
    <row r="98" spans="1:8" ht="9.75" customHeight="1" x14ac:dyDescent="0.25">
      <c r="A98" s="418">
        <v>5112</v>
      </c>
      <c r="B98" s="413" t="s">
        <v>191</v>
      </c>
      <c r="C98" s="414">
        <v>0</v>
      </c>
      <c r="D98" s="410">
        <f>IFERROR(C98/$C$96,"")</f>
        <v>0</v>
      </c>
      <c r="E98" s="413"/>
    </row>
    <row r="99" spans="1:8" ht="9.75" customHeight="1" x14ac:dyDescent="0.25">
      <c r="A99" s="418">
        <v>5113</v>
      </c>
      <c r="B99" s="413" t="s">
        <v>192</v>
      </c>
      <c r="C99" s="414">
        <v>3347803.6</v>
      </c>
      <c r="D99" s="410">
        <f t="shared" ref="D99:D102" si="14">IFERROR(C99/$C$96,"")</f>
        <v>0.10027426104113256</v>
      </c>
      <c r="E99" s="413"/>
    </row>
    <row r="100" spans="1:8" ht="9.75" customHeight="1" x14ac:dyDescent="0.25">
      <c r="A100" s="418">
        <v>5114</v>
      </c>
      <c r="B100" s="413" t="s">
        <v>193</v>
      </c>
      <c r="C100" s="414">
        <v>5308023.5999999996</v>
      </c>
      <c r="D100" s="410">
        <f t="shared" si="14"/>
        <v>0.15898726677959607</v>
      </c>
      <c r="E100" s="413"/>
    </row>
    <row r="101" spans="1:8" ht="11.25" customHeight="1" x14ac:dyDescent="0.25">
      <c r="A101" s="418">
        <v>5115</v>
      </c>
      <c r="B101" s="413" t="s">
        <v>195</v>
      </c>
      <c r="C101" s="414">
        <v>5175908.38</v>
      </c>
      <c r="D101" s="410">
        <f t="shared" si="14"/>
        <v>0.15503011826055313</v>
      </c>
      <c r="E101" s="413"/>
    </row>
    <row r="102" spans="1:8" ht="9.75" customHeight="1" x14ac:dyDescent="0.25">
      <c r="A102" s="418">
        <v>5116</v>
      </c>
      <c r="B102" s="413" t="s">
        <v>196</v>
      </c>
      <c r="C102" s="414">
        <v>0</v>
      </c>
      <c r="D102" s="410">
        <f t="shared" si="14"/>
        <v>0</v>
      </c>
      <c r="E102" s="413"/>
    </row>
    <row r="103" spans="1:8" ht="9.75" customHeight="1" x14ac:dyDescent="0.25">
      <c r="A103" s="417">
        <v>5120</v>
      </c>
      <c r="B103" s="408" t="s">
        <v>197</v>
      </c>
      <c r="C103" s="409">
        <f>+SUM(C104:C112)</f>
        <v>3087852.3999999994</v>
      </c>
      <c r="D103" s="410">
        <f t="shared" ref="D103:D112" si="15">IFERROR(C103/$C$103,"")</f>
        <v>1</v>
      </c>
      <c r="E103" s="413"/>
      <c r="H103" s="411"/>
    </row>
    <row r="104" spans="1:8" ht="9.75" customHeight="1" x14ac:dyDescent="0.25">
      <c r="A104" s="418">
        <v>5121</v>
      </c>
      <c r="B104" s="413" t="s">
        <v>198</v>
      </c>
      <c r="C104" s="414">
        <v>688164.61</v>
      </c>
      <c r="D104" s="410">
        <f t="shared" si="15"/>
        <v>0.22286188614455799</v>
      </c>
      <c r="E104" s="413"/>
    </row>
    <row r="105" spans="1:8" ht="9.75" customHeight="1" x14ac:dyDescent="0.25">
      <c r="A105" s="418">
        <v>5122</v>
      </c>
      <c r="B105" s="413" t="s">
        <v>199</v>
      </c>
      <c r="C105" s="414">
        <v>0</v>
      </c>
      <c r="D105" s="410">
        <f t="shared" si="15"/>
        <v>0</v>
      </c>
      <c r="E105" s="413"/>
    </row>
    <row r="106" spans="1:8" ht="9.75" customHeight="1" x14ac:dyDescent="0.25">
      <c r="A106" s="418">
        <v>5123</v>
      </c>
      <c r="B106" s="413" t="s">
        <v>201</v>
      </c>
      <c r="C106" s="414">
        <v>0</v>
      </c>
      <c r="D106" s="410">
        <f t="shared" si="15"/>
        <v>0</v>
      </c>
      <c r="E106" s="413"/>
    </row>
    <row r="107" spans="1:8" ht="9.75" customHeight="1" x14ac:dyDescent="0.25">
      <c r="A107" s="418">
        <v>5124</v>
      </c>
      <c r="B107" s="413" t="s">
        <v>202</v>
      </c>
      <c r="C107" s="414">
        <v>1229553.81</v>
      </c>
      <c r="D107" s="410">
        <f t="shared" si="15"/>
        <v>0.39819060328142636</v>
      </c>
      <c r="E107" s="413"/>
    </row>
    <row r="108" spans="1:8" ht="9.75" customHeight="1" x14ac:dyDescent="0.25">
      <c r="A108" s="418">
        <v>5125</v>
      </c>
      <c r="B108" s="413" t="s">
        <v>203</v>
      </c>
      <c r="C108" s="414">
        <v>6815.42</v>
      </c>
      <c r="D108" s="410">
        <f t="shared" si="15"/>
        <v>2.2071715604023048E-3</v>
      </c>
      <c r="E108" s="413"/>
    </row>
    <row r="109" spans="1:8" ht="9.75" customHeight="1" x14ac:dyDescent="0.25">
      <c r="A109" s="418">
        <v>5126</v>
      </c>
      <c r="B109" s="413" t="s">
        <v>204</v>
      </c>
      <c r="C109" s="414">
        <v>547939.51</v>
      </c>
      <c r="D109" s="410">
        <f t="shared" si="15"/>
        <v>0.17745003290960412</v>
      </c>
      <c r="E109" s="413"/>
    </row>
    <row r="110" spans="1:8" ht="9.75" customHeight="1" x14ac:dyDescent="0.25">
      <c r="A110" s="418">
        <v>5127</v>
      </c>
      <c r="B110" s="413" t="s">
        <v>206</v>
      </c>
      <c r="C110" s="414">
        <v>293879.56</v>
      </c>
      <c r="D110" s="410">
        <f t="shared" si="15"/>
        <v>9.5172800357944592E-2</v>
      </c>
      <c r="E110" s="413"/>
    </row>
    <row r="111" spans="1:8" ht="9.75" customHeight="1" x14ac:dyDescent="0.25">
      <c r="A111" s="418">
        <v>5128</v>
      </c>
      <c r="B111" s="413" t="s">
        <v>207</v>
      </c>
      <c r="C111" s="414">
        <v>0</v>
      </c>
      <c r="D111" s="410">
        <f t="shared" si="15"/>
        <v>0</v>
      </c>
      <c r="E111" s="413"/>
    </row>
    <row r="112" spans="1:8" ht="9.75" customHeight="1" x14ac:dyDescent="0.25">
      <c r="A112" s="418">
        <v>5129</v>
      </c>
      <c r="B112" s="413" t="s">
        <v>208</v>
      </c>
      <c r="C112" s="414">
        <v>321499.49</v>
      </c>
      <c r="D112" s="410">
        <f t="shared" si="15"/>
        <v>0.10411750574606482</v>
      </c>
      <c r="E112" s="413"/>
    </row>
    <row r="113" spans="1:8" ht="9.75" customHeight="1" x14ac:dyDescent="0.25">
      <c r="A113" s="417">
        <v>5130</v>
      </c>
      <c r="B113" s="408" t="s">
        <v>209</v>
      </c>
      <c r="C113" s="409">
        <f>+SUM(C114:C122)</f>
        <v>19520470.93</v>
      </c>
      <c r="D113" s="410">
        <f t="shared" ref="D113:D122" si="16">IFERROR(C113/$C$113,"")</f>
        <v>1</v>
      </c>
      <c r="E113" s="413"/>
      <c r="H113" s="411"/>
    </row>
    <row r="114" spans="1:8" ht="9.75" customHeight="1" x14ac:dyDescent="0.25">
      <c r="A114" s="418">
        <v>5131</v>
      </c>
      <c r="B114" s="413" t="s">
        <v>210</v>
      </c>
      <c r="C114" s="414">
        <v>368887.56</v>
      </c>
      <c r="D114" s="410">
        <f t="shared" si="16"/>
        <v>1.8897472367486578E-2</v>
      </c>
      <c r="E114" s="413"/>
    </row>
    <row r="115" spans="1:8" ht="9.75" customHeight="1" x14ac:dyDescent="0.25">
      <c r="A115" s="418">
        <v>5132</v>
      </c>
      <c r="B115" s="413" t="s">
        <v>211</v>
      </c>
      <c r="C115" s="414">
        <v>632952.76</v>
      </c>
      <c r="D115" s="410">
        <f t="shared" si="16"/>
        <v>3.242507633497959E-2</v>
      </c>
      <c r="E115" s="413"/>
    </row>
    <row r="116" spans="1:8" ht="9.75" customHeight="1" x14ac:dyDescent="0.25">
      <c r="A116" s="418">
        <v>5133</v>
      </c>
      <c r="B116" s="413" t="s">
        <v>212</v>
      </c>
      <c r="C116" s="414">
        <v>3939857.43</v>
      </c>
      <c r="D116" s="410">
        <f t="shared" si="16"/>
        <v>0.2018320892015488</v>
      </c>
      <c r="E116" s="413"/>
    </row>
    <row r="117" spans="1:8" ht="9.75" customHeight="1" x14ac:dyDescent="0.25">
      <c r="A117" s="418">
        <v>5134</v>
      </c>
      <c r="B117" s="413" t="s">
        <v>214</v>
      </c>
      <c r="C117" s="414">
        <v>221914.65</v>
      </c>
      <c r="D117" s="410">
        <f t="shared" si="16"/>
        <v>1.136830411498684E-2</v>
      </c>
      <c r="E117" s="413"/>
    </row>
    <row r="118" spans="1:8" ht="9.75" customHeight="1" x14ac:dyDescent="0.25">
      <c r="A118" s="418">
        <v>5135</v>
      </c>
      <c r="B118" s="413" t="s">
        <v>215</v>
      </c>
      <c r="C118" s="414">
        <v>596288.51</v>
      </c>
      <c r="D118" s="410">
        <f t="shared" si="16"/>
        <v>3.0546830152729312E-2</v>
      </c>
      <c r="E118" s="413"/>
    </row>
    <row r="119" spans="1:8" ht="9.75" customHeight="1" x14ac:dyDescent="0.25">
      <c r="A119" s="418">
        <v>5136</v>
      </c>
      <c r="B119" s="413" t="s">
        <v>217</v>
      </c>
      <c r="C119" s="414">
        <v>158693.93</v>
      </c>
      <c r="D119" s="410">
        <f t="shared" si="16"/>
        <v>8.1296158565576163E-3</v>
      </c>
      <c r="E119" s="413"/>
    </row>
    <row r="120" spans="1:8" ht="9.75" customHeight="1" x14ac:dyDescent="0.25">
      <c r="A120" s="418">
        <v>5137</v>
      </c>
      <c r="B120" s="413" t="s">
        <v>218</v>
      </c>
      <c r="C120" s="414">
        <v>95980.93</v>
      </c>
      <c r="D120" s="410">
        <f t="shared" si="16"/>
        <v>4.9169372165346623E-3</v>
      </c>
      <c r="E120" s="413"/>
    </row>
    <row r="121" spans="1:8" ht="9.75" customHeight="1" x14ac:dyDescent="0.25">
      <c r="A121" s="418">
        <v>5138</v>
      </c>
      <c r="B121" s="413" t="s">
        <v>219</v>
      </c>
      <c r="C121" s="414">
        <v>12674451.41</v>
      </c>
      <c r="D121" s="410">
        <f t="shared" si="16"/>
        <v>0.64929024793768131</v>
      </c>
      <c r="E121" s="413"/>
    </row>
    <row r="122" spans="1:8" ht="9.75" customHeight="1" x14ac:dyDescent="0.25">
      <c r="A122" s="418">
        <v>5139</v>
      </c>
      <c r="B122" s="413" t="s">
        <v>220</v>
      </c>
      <c r="C122" s="414">
        <v>831443.75</v>
      </c>
      <c r="D122" s="410">
        <f t="shared" si="16"/>
        <v>4.2593426817495332E-2</v>
      </c>
      <c r="E122" s="413"/>
    </row>
    <row r="123" spans="1:8" ht="9.75" customHeight="1" x14ac:dyDescent="0.25">
      <c r="A123" s="417">
        <v>5200</v>
      </c>
      <c r="B123" s="408" t="s">
        <v>221</v>
      </c>
      <c r="C123" s="409">
        <f>+C124+C127+C130+C133+C138+C142+C145+C147+C153</f>
        <v>2096250</v>
      </c>
      <c r="D123" s="410"/>
      <c r="E123" s="413"/>
      <c r="H123" s="411"/>
    </row>
    <row r="124" spans="1:8" ht="9.75" customHeight="1" x14ac:dyDescent="0.25">
      <c r="A124" s="417">
        <v>5210</v>
      </c>
      <c r="B124" s="408" t="s">
        <v>222</v>
      </c>
      <c r="C124" s="409">
        <v>0</v>
      </c>
      <c r="D124" s="410" t="str">
        <f t="shared" ref="D124:D126" si="17">IFERROR(C124/$C$124,"")</f>
        <v/>
      </c>
      <c r="E124" s="413"/>
    </row>
    <row r="125" spans="1:8" ht="9.75" customHeight="1" x14ac:dyDescent="0.25">
      <c r="A125" s="418">
        <v>5211</v>
      </c>
      <c r="B125" s="413" t="s">
        <v>223</v>
      </c>
      <c r="C125" s="414">
        <v>0</v>
      </c>
      <c r="D125" s="410" t="str">
        <f t="shared" si="17"/>
        <v/>
      </c>
      <c r="E125" s="413"/>
    </row>
    <row r="126" spans="1:8" ht="9.75" customHeight="1" x14ac:dyDescent="0.25">
      <c r="A126" s="418">
        <v>5212</v>
      </c>
      <c r="B126" s="413" t="s">
        <v>224</v>
      </c>
      <c r="C126" s="414">
        <v>0</v>
      </c>
      <c r="D126" s="410" t="str">
        <f t="shared" si="17"/>
        <v/>
      </c>
      <c r="E126" s="413"/>
    </row>
    <row r="127" spans="1:8" ht="9.75" customHeight="1" x14ac:dyDescent="0.25">
      <c r="A127" s="417">
        <v>5220</v>
      </c>
      <c r="B127" s="408" t="s">
        <v>225</v>
      </c>
      <c r="C127" s="409">
        <v>0</v>
      </c>
      <c r="D127" s="410" t="str">
        <f t="shared" ref="D127:D129" si="18">IFERROR(C127/$C$127,"")</f>
        <v/>
      </c>
      <c r="E127" s="413"/>
    </row>
    <row r="128" spans="1:8" ht="9.75" customHeight="1" x14ac:dyDescent="0.25">
      <c r="A128" s="418">
        <v>5221</v>
      </c>
      <c r="B128" s="413" t="s">
        <v>226</v>
      </c>
      <c r="C128" s="414">
        <v>0</v>
      </c>
      <c r="D128" s="410" t="str">
        <f t="shared" si="18"/>
        <v/>
      </c>
      <c r="E128" s="413"/>
    </row>
    <row r="129" spans="1:5" ht="9.75" customHeight="1" x14ac:dyDescent="0.25">
      <c r="A129" s="418">
        <v>5222</v>
      </c>
      <c r="B129" s="413" t="s">
        <v>227</v>
      </c>
      <c r="C129" s="414">
        <v>0</v>
      </c>
      <c r="D129" s="410" t="str">
        <f t="shared" si="18"/>
        <v/>
      </c>
      <c r="E129" s="413"/>
    </row>
    <row r="130" spans="1:5" ht="9.75" customHeight="1" x14ac:dyDescent="0.25">
      <c r="A130" s="417">
        <v>5230</v>
      </c>
      <c r="B130" s="408" t="s">
        <v>164</v>
      </c>
      <c r="C130" s="409">
        <v>0</v>
      </c>
      <c r="D130" s="410" t="str">
        <f t="shared" ref="D130:D132" si="19">IFERROR(C130/$C$130,"")</f>
        <v/>
      </c>
      <c r="E130" s="413"/>
    </row>
    <row r="131" spans="1:5" ht="9.75" customHeight="1" x14ac:dyDescent="0.25">
      <c r="A131" s="418">
        <v>5231</v>
      </c>
      <c r="B131" s="413" t="s">
        <v>229</v>
      </c>
      <c r="C131" s="414">
        <v>0</v>
      </c>
      <c r="D131" s="410" t="str">
        <f t="shared" si="19"/>
        <v/>
      </c>
      <c r="E131" s="413"/>
    </row>
    <row r="132" spans="1:5" ht="9.75" customHeight="1" x14ac:dyDescent="0.25">
      <c r="A132" s="418">
        <v>5232</v>
      </c>
      <c r="B132" s="413" t="s">
        <v>230</v>
      </c>
      <c r="C132" s="414">
        <v>0</v>
      </c>
      <c r="D132" s="410" t="str">
        <f t="shared" si="19"/>
        <v/>
      </c>
      <c r="E132" s="413"/>
    </row>
    <row r="133" spans="1:5" ht="9.75" customHeight="1" x14ac:dyDescent="0.25">
      <c r="A133" s="417">
        <v>5240</v>
      </c>
      <c r="B133" s="408" t="s">
        <v>231</v>
      </c>
      <c r="C133" s="409">
        <f>+SUM(C134:C137)</f>
        <v>2096250</v>
      </c>
      <c r="D133" s="410">
        <f t="shared" ref="D133:D137" si="20">IFERROR(C133/$C$133,"")</f>
        <v>1</v>
      </c>
      <c r="E133" s="413"/>
    </row>
    <row r="134" spans="1:5" ht="9.75" customHeight="1" x14ac:dyDescent="0.25">
      <c r="A134" s="418">
        <v>5241</v>
      </c>
      <c r="B134" s="413" t="s">
        <v>232</v>
      </c>
      <c r="C134" s="414">
        <v>0</v>
      </c>
      <c r="D134" s="410">
        <f t="shared" si="20"/>
        <v>0</v>
      </c>
      <c r="E134" s="413"/>
    </row>
    <row r="135" spans="1:5" ht="9.75" customHeight="1" x14ac:dyDescent="0.25">
      <c r="A135" s="418">
        <v>5242</v>
      </c>
      <c r="B135" s="413" t="s">
        <v>234</v>
      </c>
      <c r="C135" s="414">
        <v>2096250</v>
      </c>
      <c r="D135" s="410">
        <f t="shared" si="20"/>
        <v>1</v>
      </c>
      <c r="E135" s="413"/>
    </row>
    <row r="136" spans="1:5" ht="9.75" customHeight="1" x14ac:dyDescent="0.25">
      <c r="A136" s="418">
        <v>5243</v>
      </c>
      <c r="B136" s="413" t="s">
        <v>235</v>
      </c>
      <c r="C136" s="414">
        <v>0</v>
      </c>
      <c r="D136" s="410">
        <f t="shared" si="20"/>
        <v>0</v>
      </c>
      <c r="E136" s="413"/>
    </row>
    <row r="137" spans="1:5" ht="9.75" customHeight="1" x14ac:dyDescent="0.25">
      <c r="A137" s="418">
        <v>5244</v>
      </c>
      <c r="B137" s="413" t="s">
        <v>237</v>
      </c>
      <c r="C137" s="414">
        <v>0</v>
      </c>
      <c r="D137" s="410">
        <f t="shared" si="20"/>
        <v>0</v>
      </c>
      <c r="E137" s="413"/>
    </row>
    <row r="138" spans="1:5" ht="9.75" customHeight="1" x14ac:dyDescent="0.25">
      <c r="A138" s="417">
        <v>5250</v>
      </c>
      <c r="B138" s="408" t="s">
        <v>165</v>
      </c>
      <c r="C138" s="409">
        <v>0</v>
      </c>
      <c r="D138" s="410" t="str">
        <f t="shared" ref="D138:D141" si="21">IFERROR(C138/$C$138,"")</f>
        <v/>
      </c>
      <c r="E138" s="413"/>
    </row>
    <row r="139" spans="1:5" ht="9.75" customHeight="1" x14ac:dyDescent="0.25">
      <c r="A139" s="418">
        <v>5251</v>
      </c>
      <c r="B139" s="413" t="s">
        <v>238</v>
      </c>
      <c r="C139" s="414">
        <v>0</v>
      </c>
      <c r="D139" s="410" t="str">
        <f t="shared" si="21"/>
        <v/>
      </c>
      <c r="E139" s="413"/>
    </row>
    <row r="140" spans="1:5" ht="9.75" customHeight="1" x14ac:dyDescent="0.25">
      <c r="A140" s="418">
        <v>5252</v>
      </c>
      <c r="B140" s="413" t="s">
        <v>239</v>
      </c>
      <c r="C140" s="414">
        <v>0</v>
      </c>
      <c r="D140" s="410" t="str">
        <f t="shared" si="21"/>
        <v/>
      </c>
      <c r="E140" s="413"/>
    </row>
    <row r="141" spans="1:5" ht="9.75" customHeight="1" x14ac:dyDescent="0.25">
      <c r="A141" s="418">
        <v>5259</v>
      </c>
      <c r="B141" s="413" t="s">
        <v>240</v>
      </c>
      <c r="C141" s="414">
        <v>0</v>
      </c>
      <c r="D141" s="410" t="str">
        <f t="shared" si="21"/>
        <v/>
      </c>
      <c r="E141" s="413"/>
    </row>
    <row r="142" spans="1:5" ht="9.75" customHeight="1" x14ac:dyDescent="0.25">
      <c r="A142" s="417">
        <v>5260</v>
      </c>
      <c r="B142" s="408" t="s">
        <v>241</v>
      </c>
      <c r="C142" s="409">
        <v>0</v>
      </c>
      <c r="D142" s="410" t="str">
        <f t="shared" ref="D142:D144" si="22">IFERROR(C142/$C$142,"")</f>
        <v/>
      </c>
      <c r="E142" s="413"/>
    </row>
    <row r="143" spans="1:5" ht="9.75" customHeight="1" x14ac:dyDescent="0.25">
      <c r="A143" s="418">
        <v>5261</v>
      </c>
      <c r="B143" s="413" t="s">
        <v>242</v>
      </c>
      <c r="C143" s="414">
        <v>0</v>
      </c>
      <c r="D143" s="410" t="str">
        <f t="shared" si="22"/>
        <v/>
      </c>
      <c r="E143" s="413"/>
    </row>
    <row r="144" spans="1:5" ht="9.75" customHeight="1" x14ac:dyDescent="0.25">
      <c r="A144" s="418">
        <v>5262</v>
      </c>
      <c r="B144" s="413" t="s">
        <v>243</v>
      </c>
      <c r="C144" s="414">
        <v>0</v>
      </c>
      <c r="D144" s="410" t="str">
        <f t="shared" si="22"/>
        <v/>
      </c>
      <c r="E144" s="413"/>
    </row>
    <row r="145" spans="1:5" ht="9.75" customHeight="1" x14ac:dyDescent="0.25">
      <c r="A145" s="417">
        <v>5270</v>
      </c>
      <c r="B145" s="408" t="s">
        <v>244</v>
      </c>
      <c r="C145" s="409">
        <v>0</v>
      </c>
      <c r="D145" s="410" t="str">
        <f t="shared" ref="D145:D146" si="23">IFERROR(C145/$C$145,"")</f>
        <v/>
      </c>
      <c r="E145" s="413"/>
    </row>
    <row r="146" spans="1:5" ht="9.75" customHeight="1" x14ac:dyDescent="0.25">
      <c r="A146" s="418">
        <v>5271</v>
      </c>
      <c r="B146" s="413" t="s">
        <v>245</v>
      </c>
      <c r="C146" s="414">
        <v>0</v>
      </c>
      <c r="D146" s="410" t="str">
        <f t="shared" si="23"/>
        <v/>
      </c>
      <c r="E146" s="413"/>
    </row>
    <row r="147" spans="1:5" ht="9.75" customHeight="1" x14ac:dyDescent="0.25">
      <c r="A147" s="417">
        <v>5280</v>
      </c>
      <c r="B147" s="408" t="s">
        <v>246</v>
      </c>
      <c r="C147" s="409">
        <v>0</v>
      </c>
      <c r="D147" s="410" t="str">
        <f t="shared" ref="D147:D152" si="24">IFERROR(C147/$C$147,"")</f>
        <v/>
      </c>
      <c r="E147" s="413"/>
    </row>
    <row r="148" spans="1:5" ht="9.75" customHeight="1" x14ac:dyDescent="0.25">
      <c r="A148" s="418">
        <v>5281</v>
      </c>
      <c r="B148" s="413" t="s">
        <v>247</v>
      </c>
      <c r="C148" s="414">
        <v>0</v>
      </c>
      <c r="D148" s="410" t="str">
        <f t="shared" si="24"/>
        <v/>
      </c>
      <c r="E148" s="413"/>
    </row>
    <row r="149" spans="1:5" ht="9.75" customHeight="1" x14ac:dyDescent="0.25">
      <c r="A149" s="418">
        <v>5282</v>
      </c>
      <c r="B149" s="413" t="s">
        <v>248</v>
      </c>
      <c r="C149" s="414">
        <v>0</v>
      </c>
      <c r="D149" s="410" t="str">
        <f t="shared" si="24"/>
        <v/>
      </c>
      <c r="E149" s="413"/>
    </row>
    <row r="150" spans="1:5" ht="9.75" customHeight="1" x14ac:dyDescent="0.25">
      <c r="A150" s="418">
        <v>5283</v>
      </c>
      <c r="B150" s="413" t="s">
        <v>249</v>
      </c>
      <c r="C150" s="414">
        <v>0</v>
      </c>
      <c r="D150" s="410" t="str">
        <f t="shared" si="24"/>
        <v/>
      </c>
      <c r="E150" s="413"/>
    </row>
    <row r="151" spans="1:5" ht="9.75" customHeight="1" x14ac:dyDescent="0.25">
      <c r="A151" s="418">
        <v>5284</v>
      </c>
      <c r="B151" s="413" t="s">
        <v>250</v>
      </c>
      <c r="C151" s="414">
        <v>0</v>
      </c>
      <c r="D151" s="410" t="str">
        <f t="shared" si="24"/>
        <v/>
      </c>
      <c r="E151" s="413"/>
    </row>
    <row r="152" spans="1:5" ht="9.75" customHeight="1" x14ac:dyDescent="0.25">
      <c r="A152" s="418">
        <v>5285</v>
      </c>
      <c r="B152" s="413" t="s">
        <v>251</v>
      </c>
      <c r="C152" s="414">
        <v>0</v>
      </c>
      <c r="D152" s="410" t="str">
        <f t="shared" si="24"/>
        <v/>
      </c>
      <c r="E152" s="413"/>
    </row>
    <row r="153" spans="1:5" ht="9.75" customHeight="1" x14ac:dyDescent="0.25">
      <c r="A153" s="417">
        <v>5290</v>
      </c>
      <c r="B153" s="408" t="s">
        <v>252</v>
      </c>
      <c r="C153" s="409">
        <v>0</v>
      </c>
      <c r="D153" s="410" t="str">
        <f t="shared" ref="D153:D155" si="25">IFERROR(C153/$C$153,"")</f>
        <v/>
      </c>
      <c r="E153" s="413"/>
    </row>
    <row r="154" spans="1:5" ht="9.75" customHeight="1" x14ac:dyDescent="0.25">
      <c r="A154" s="418">
        <v>5291</v>
      </c>
      <c r="B154" s="413" t="s">
        <v>253</v>
      </c>
      <c r="C154" s="414">
        <v>0</v>
      </c>
      <c r="D154" s="410" t="str">
        <f t="shared" si="25"/>
        <v/>
      </c>
      <c r="E154" s="413"/>
    </row>
    <row r="155" spans="1:5" ht="9.75" customHeight="1" x14ac:dyDescent="0.25">
      <c r="A155" s="418">
        <v>5292</v>
      </c>
      <c r="B155" s="413" t="s">
        <v>254</v>
      </c>
      <c r="C155" s="414">
        <v>0</v>
      </c>
      <c r="D155" s="410" t="str">
        <f t="shared" si="25"/>
        <v/>
      </c>
      <c r="E155" s="413"/>
    </row>
    <row r="156" spans="1:5" ht="9.75" customHeight="1" x14ac:dyDescent="0.25">
      <c r="A156" s="417">
        <v>5300</v>
      </c>
      <c r="B156" s="408" t="s">
        <v>255</v>
      </c>
      <c r="C156" s="409">
        <v>0</v>
      </c>
      <c r="D156" s="410"/>
      <c r="E156" s="413"/>
    </row>
    <row r="157" spans="1:5" ht="9.75" customHeight="1" x14ac:dyDescent="0.25">
      <c r="A157" s="417">
        <v>5310</v>
      </c>
      <c r="B157" s="408" t="s">
        <v>155</v>
      </c>
      <c r="C157" s="409">
        <v>0</v>
      </c>
      <c r="D157" s="410" t="str">
        <f t="shared" ref="D157:D159" si="26">IFERROR(C157/$C$157,"")</f>
        <v/>
      </c>
      <c r="E157" s="413"/>
    </row>
    <row r="158" spans="1:5" ht="9.75" customHeight="1" x14ac:dyDescent="0.25">
      <c r="A158" s="418">
        <v>5311</v>
      </c>
      <c r="B158" s="413" t="s">
        <v>256</v>
      </c>
      <c r="C158" s="414">
        <v>0</v>
      </c>
      <c r="D158" s="410" t="str">
        <f t="shared" si="26"/>
        <v/>
      </c>
      <c r="E158" s="413"/>
    </row>
    <row r="159" spans="1:5" ht="9.75" customHeight="1" x14ac:dyDescent="0.25">
      <c r="A159" s="418">
        <v>5312</v>
      </c>
      <c r="B159" s="413" t="s">
        <v>257</v>
      </c>
      <c r="C159" s="414">
        <v>0</v>
      </c>
      <c r="D159" s="410" t="str">
        <f t="shared" si="26"/>
        <v/>
      </c>
      <c r="E159" s="413"/>
    </row>
    <row r="160" spans="1:5" ht="9.75" customHeight="1" x14ac:dyDescent="0.25">
      <c r="A160" s="417">
        <v>5320</v>
      </c>
      <c r="B160" s="408" t="s">
        <v>156</v>
      </c>
      <c r="C160" s="409">
        <v>0</v>
      </c>
      <c r="D160" s="410" t="str">
        <f t="shared" ref="D160:D162" si="27">IFERROR(C160/$C$160,"")</f>
        <v/>
      </c>
      <c r="E160" s="413"/>
    </row>
    <row r="161" spans="1:5" ht="9.75" customHeight="1" x14ac:dyDescent="0.25">
      <c r="A161" s="418">
        <v>5321</v>
      </c>
      <c r="B161" s="413" t="s">
        <v>258</v>
      </c>
      <c r="C161" s="414">
        <v>0</v>
      </c>
      <c r="D161" s="410" t="str">
        <f t="shared" si="27"/>
        <v/>
      </c>
      <c r="E161" s="413"/>
    </row>
    <row r="162" spans="1:5" ht="9.75" customHeight="1" x14ac:dyDescent="0.25">
      <c r="A162" s="418">
        <v>5322</v>
      </c>
      <c r="B162" s="413" t="s">
        <v>259</v>
      </c>
      <c r="C162" s="414">
        <v>0</v>
      </c>
      <c r="D162" s="410" t="str">
        <f t="shared" si="27"/>
        <v/>
      </c>
      <c r="E162" s="413"/>
    </row>
    <row r="163" spans="1:5" ht="9.75" customHeight="1" x14ac:dyDescent="0.25">
      <c r="A163" s="417">
        <v>5330</v>
      </c>
      <c r="B163" s="408" t="s">
        <v>157</v>
      </c>
      <c r="C163" s="409">
        <v>0</v>
      </c>
      <c r="D163" s="410" t="str">
        <f t="shared" ref="D163:D165" si="28">IFERROR(C163/$C$163,"")</f>
        <v/>
      </c>
      <c r="E163" s="413"/>
    </row>
    <row r="164" spans="1:5" ht="9.75" customHeight="1" x14ac:dyDescent="0.25">
      <c r="A164" s="418">
        <v>5331</v>
      </c>
      <c r="B164" s="413" t="s">
        <v>260</v>
      </c>
      <c r="C164" s="414">
        <v>0</v>
      </c>
      <c r="D164" s="410" t="str">
        <f t="shared" si="28"/>
        <v/>
      </c>
      <c r="E164" s="413"/>
    </row>
    <row r="165" spans="1:5" ht="9.75" customHeight="1" x14ac:dyDescent="0.25">
      <c r="A165" s="418">
        <v>5332</v>
      </c>
      <c r="B165" s="413" t="s">
        <v>261</v>
      </c>
      <c r="C165" s="414">
        <v>0</v>
      </c>
      <c r="D165" s="410" t="str">
        <f t="shared" si="28"/>
        <v/>
      </c>
      <c r="E165" s="413"/>
    </row>
    <row r="166" spans="1:5" ht="9.75" customHeight="1" x14ac:dyDescent="0.25">
      <c r="A166" s="417">
        <v>5400</v>
      </c>
      <c r="B166" s="408" t="s">
        <v>262</v>
      </c>
      <c r="C166" s="409">
        <v>0</v>
      </c>
      <c r="D166" s="410"/>
      <c r="E166" s="413"/>
    </row>
    <row r="167" spans="1:5" ht="9.75" customHeight="1" x14ac:dyDescent="0.25">
      <c r="A167" s="417">
        <v>5410</v>
      </c>
      <c r="B167" s="408" t="s">
        <v>263</v>
      </c>
      <c r="C167" s="409">
        <v>0</v>
      </c>
      <c r="D167" s="410" t="str">
        <f t="shared" ref="D167:D169" si="29">IFERROR(C167/$C$167,"")</f>
        <v/>
      </c>
      <c r="E167" s="413"/>
    </row>
    <row r="168" spans="1:5" ht="9.75" customHeight="1" x14ac:dyDescent="0.25">
      <c r="A168" s="418">
        <v>5411</v>
      </c>
      <c r="B168" s="413" t="s">
        <v>264</v>
      </c>
      <c r="C168" s="414">
        <v>0</v>
      </c>
      <c r="D168" s="410" t="str">
        <f t="shared" si="29"/>
        <v/>
      </c>
      <c r="E168" s="413"/>
    </row>
    <row r="169" spans="1:5" ht="9.75" customHeight="1" x14ac:dyDescent="0.25">
      <c r="A169" s="418">
        <v>5412</v>
      </c>
      <c r="B169" s="413" t="s">
        <v>265</v>
      </c>
      <c r="C169" s="414">
        <v>0</v>
      </c>
      <c r="D169" s="410" t="str">
        <f t="shared" si="29"/>
        <v/>
      </c>
      <c r="E169" s="413"/>
    </row>
    <row r="170" spans="1:5" ht="9.75" customHeight="1" x14ac:dyDescent="0.25">
      <c r="A170" s="417">
        <v>5420</v>
      </c>
      <c r="B170" s="408" t="s">
        <v>266</v>
      </c>
      <c r="C170" s="409">
        <v>0</v>
      </c>
      <c r="D170" s="410" t="str">
        <f t="shared" ref="D170:D172" si="30">IFERROR(C170/$C$170,"")</f>
        <v/>
      </c>
      <c r="E170" s="413"/>
    </row>
    <row r="171" spans="1:5" ht="9.75" customHeight="1" x14ac:dyDescent="0.25">
      <c r="A171" s="418">
        <v>5421</v>
      </c>
      <c r="B171" s="413" t="s">
        <v>267</v>
      </c>
      <c r="C171" s="414">
        <v>0</v>
      </c>
      <c r="D171" s="410" t="str">
        <f t="shared" si="30"/>
        <v/>
      </c>
      <c r="E171" s="413"/>
    </row>
    <row r="172" spans="1:5" ht="9.75" customHeight="1" x14ac:dyDescent="0.25">
      <c r="A172" s="418">
        <v>5422</v>
      </c>
      <c r="B172" s="413" t="s">
        <v>268</v>
      </c>
      <c r="C172" s="414">
        <v>0</v>
      </c>
      <c r="D172" s="410" t="str">
        <f t="shared" si="30"/>
        <v/>
      </c>
      <c r="E172" s="413"/>
    </row>
    <row r="173" spans="1:5" ht="9.75" customHeight="1" x14ac:dyDescent="0.25">
      <c r="A173" s="417">
        <v>5430</v>
      </c>
      <c r="B173" s="408" t="s">
        <v>269</v>
      </c>
      <c r="C173" s="409">
        <v>0</v>
      </c>
      <c r="D173" s="410" t="str">
        <f t="shared" ref="D173:D175" si="31">IFERROR(C173/$C$173,"")</f>
        <v/>
      </c>
      <c r="E173" s="413"/>
    </row>
    <row r="174" spans="1:5" ht="9.75" customHeight="1" x14ac:dyDescent="0.25">
      <c r="A174" s="418">
        <v>5431</v>
      </c>
      <c r="B174" s="413" t="s">
        <v>270</v>
      </c>
      <c r="C174" s="414">
        <v>0</v>
      </c>
      <c r="D174" s="410" t="str">
        <f t="shared" si="31"/>
        <v/>
      </c>
      <c r="E174" s="413"/>
    </row>
    <row r="175" spans="1:5" ht="9.75" customHeight="1" x14ac:dyDescent="0.25">
      <c r="A175" s="418">
        <v>5432</v>
      </c>
      <c r="B175" s="413" t="s">
        <v>271</v>
      </c>
      <c r="C175" s="414">
        <v>0</v>
      </c>
      <c r="D175" s="410" t="str">
        <f t="shared" si="31"/>
        <v/>
      </c>
      <c r="E175" s="413"/>
    </row>
    <row r="176" spans="1:5" ht="9.75" customHeight="1" x14ac:dyDescent="0.25">
      <c r="A176" s="417">
        <v>5440</v>
      </c>
      <c r="B176" s="408" t="s">
        <v>272</v>
      </c>
      <c r="C176" s="409">
        <v>0</v>
      </c>
      <c r="D176" s="410" t="str">
        <f t="shared" ref="D176:D177" si="32">IFERROR(C176/$C$176,"")</f>
        <v/>
      </c>
      <c r="E176" s="413"/>
    </row>
    <row r="177" spans="1:5" ht="9.75" customHeight="1" x14ac:dyDescent="0.25">
      <c r="A177" s="418">
        <v>5441</v>
      </c>
      <c r="B177" s="413" t="s">
        <v>272</v>
      </c>
      <c r="C177" s="414">
        <v>0</v>
      </c>
      <c r="D177" s="410" t="str">
        <f t="shared" si="32"/>
        <v/>
      </c>
      <c r="E177" s="413"/>
    </row>
    <row r="178" spans="1:5" ht="9.75" customHeight="1" x14ac:dyDescent="0.25">
      <c r="A178" s="417">
        <v>5450</v>
      </c>
      <c r="B178" s="408" t="s">
        <v>273</v>
      </c>
      <c r="C178" s="409">
        <v>0</v>
      </c>
      <c r="D178" s="410" t="str">
        <f t="shared" ref="D178:D180" si="33">IFERROR(C178/$C$178,"")</f>
        <v/>
      </c>
      <c r="E178" s="413"/>
    </row>
    <row r="179" spans="1:5" ht="9.75" customHeight="1" x14ac:dyDescent="0.25">
      <c r="A179" s="418">
        <v>5451</v>
      </c>
      <c r="B179" s="413" t="s">
        <v>274</v>
      </c>
      <c r="C179" s="414">
        <v>0</v>
      </c>
      <c r="D179" s="410" t="str">
        <f t="shared" si="33"/>
        <v/>
      </c>
      <c r="E179" s="413"/>
    </row>
    <row r="180" spans="1:5" ht="9.75" customHeight="1" x14ac:dyDescent="0.25">
      <c r="A180" s="418">
        <v>5452</v>
      </c>
      <c r="B180" s="413" t="s">
        <v>275</v>
      </c>
      <c r="C180" s="414">
        <v>0</v>
      </c>
      <c r="D180" s="410" t="str">
        <f t="shared" si="33"/>
        <v/>
      </c>
      <c r="E180" s="413"/>
    </row>
    <row r="181" spans="1:5" ht="9.75" customHeight="1" x14ac:dyDescent="0.25">
      <c r="A181" s="417">
        <v>5500</v>
      </c>
      <c r="B181" s="408" t="s">
        <v>276</v>
      </c>
      <c r="C181" s="409">
        <f>+C182</f>
        <v>913985.71</v>
      </c>
      <c r="D181" s="410"/>
      <c r="E181" s="413"/>
    </row>
    <row r="182" spans="1:5" ht="9.75" customHeight="1" x14ac:dyDescent="0.25">
      <c r="A182" s="417">
        <v>5510</v>
      </c>
      <c r="B182" s="408" t="s">
        <v>277</v>
      </c>
      <c r="C182" s="409">
        <f>+SUM(C183:C190)</f>
        <v>913985.71</v>
      </c>
      <c r="D182" s="410">
        <f t="shared" ref="D182:D190" si="34">IFERROR(C182/$C$182,"")</f>
        <v>1</v>
      </c>
      <c r="E182" s="413"/>
    </row>
    <row r="183" spans="1:5" ht="9.75" customHeight="1" x14ac:dyDescent="0.25">
      <c r="A183" s="418">
        <v>5511</v>
      </c>
      <c r="B183" s="413" t="s">
        <v>278</v>
      </c>
      <c r="C183" s="414">
        <v>0</v>
      </c>
      <c r="D183" s="410">
        <f t="shared" si="34"/>
        <v>0</v>
      </c>
      <c r="E183" s="413"/>
    </row>
    <row r="184" spans="1:5" ht="9.75" customHeight="1" x14ac:dyDescent="0.25">
      <c r="A184" s="418">
        <v>5512</v>
      </c>
      <c r="B184" s="413" t="s">
        <v>279</v>
      </c>
      <c r="C184" s="414">
        <v>0</v>
      </c>
      <c r="D184" s="410">
        <f t="shared" si="34"/>
        <v>0</v>
      </c>
      <c r="E184" s="413"/>
    </row>
    <row r="185" spans="1:5" ht="9.75" customHeight="1" x14ac:dyDescent="0.25">
      <c r="A185" s="418">
        <v>5513</v>
      </c>
      <c r="B185" s="413" t="s">
        <v>280</v>
      </c>
      <c r="C185" s="414">
        <v>0</v>
      </c>
      <c r="D185" s="410">
        <f t="shared" si="34"/>
        <v>0</v>
      </c>
      <c r="E185" s="413"/>
    </row>
    <row r="186" spans="1:5" ht="9.75" customHeight="1" x14ac:dyDescent="0.25">
      <c r="A186" s="418">
        <v>5514</v>
      </c>
      <c r="B186" s="413" t="s">
        <v>282</v>
      </c>
      <c r="C186" s="414">
        <v>0</v>
      </c>
      <c r="D186" s="410">
        <f t="shared" si="34"/>
        <v>0</v>
      </c>
      <c r="E186" s="413"/>
    </row>
    <row r="187" spans="1:5" ht="9.75" customHeight="1" x14ac:dyDescent="0.25">
      <c r="A187" s="418">
        <v>5515</v>
      </c>
      <c r="B187" s="413" t="s">
        <v>283</v>
      </c>
      <c r="C187" s="414">
        <v>913985.71</v>
      </c>
      <c r="D187" s="410">
        <f t="shared" si="34"/>
        <v>1</v>
      </c>
      <c r="E187" s="413"/>
    </row>
    <row r="188" spans="1:5" ht="9.75" customHeight="1" x14ac:dyDescent="0.25">
      <c r="A188" s="418">
        <v>5516</v>
      </c>
      <c r="B188" s="413" t="s">
        <v>284</v>
      </c>
      <c r="C188" s="414">
        <v>0</v>
      </c>
      <c r="D188" s="410">
        <f t="shared" si="34"/>
        <v>0</v>
      </c>
      <c r="E188" s="413"/>
    </row>
    <row r="189" spans="1:5" ht="9.75" customHeight="1" x14ac:dyDescent="0.25">
      <c r="A189" s="418">
        <v>5517</v>
      </c>
      <c r="B189" s="413" t="s">
        <v>285</v>
      </c>
      <c r="C189" s="414">
        <v>0</v>
      </c>
      <c r="D189" s="410">
        <f t="shared" si="34"/>
        <v>0</v>
      </c>
      <c r="E189" s="413"/>
    </row>
    <row r="190" spans="1:5" ht="9.75" customHeight="1" x14ac:dyDescent="0.25">
      <c r="A190" s="418">
        <v>5518</v>
      </c>
      <c r="B190" s="413" t="s">
        <v>286</v>
      </c>
      <c r="C190" s="414">
        <v>0</v>
      </c>
      <c r="D190" s="410">
        <f t="shared" si="34"/>
        <v>0</v>
      </c>
      <c r="E190" s="413"/>
    </row>
    <row r="191" spans="1:5" ht="9.75" customHeight="1" x14ac:dyDescent="0.25">
      <c r="A191" s="417">
        <v>5520</v>
      </c>
      <c r="B191" s="408" t="s">
        <v>287</v>
      </c>
      <c r="C191" s="409">
        <v>0</v>
      </c>
      <c r="D191" s="410" t="str">
        <f t="shared" ref="D191:D193" si="35">IFERROR(C191/$C$191,"")</f>
        <v/>
      </c>
      <c r="E191" s="413"/>
    </row>
    <row r="192" spans="1:5" ht="9.75" customHeight="1" x14ac:dyDescent="0.25">
      <c r="A192" s="418">
        <v>5521</v>
      </c>
      <c r="B192" s="413" t="s">
        <v>288</v>
      </c>
      <c r="C192" s="414">
        <v>0</v>
      </c>
      <c r="D192" s="410" t="str">
        <f t="shared" si="35"/>
        <v/>
      </c>
      <c r="E192" s="413"/>
    </row>
    <row r="193" spans="1:5" ht="9.75" customHeight="1" x14ac:dyDescent="0.25">
      <c r="A193" s="418">
        <v>5522</v>
      </c>
      <c r="B193" s="413" t="s">
        <v>289</v>
      </c>
      <c r="C193" s="414">
        <v>0</v>
      </c>
      <c r="D193" s="410" t="str">
        <f t="shared" si="35"/>
        <v/>
      </c>
      <c r="E193" s="413"/>
    </row>
    <row r="194" spans="1:5" ht="9.75" customHeight="1" x14ac:dyDescent="0.25">
      <c r="A194" s="417">
        <v>5530</v>
      </c>
      <c r="B194" s="408" t="s">
        <v>290</v>
      </c>
      <c r="C194" s="409">
        <v>0</v>
      </c>
      <c r="D194" s="410" t="str">
        <f t="shared" ref="D194:D199" si="36">IFERROR(C194/$C$194,"")</f>
        <v/>
      </c>
      <c r="E194" s="413"/>
    </row>
    <row r="195" spans="1:5" ht="9.75" customHeight="1" x14ac:dyDescent="0.25">
      <c r="A195" s="418">
        <v>5531</v>
      </c>
      <c r="B195" s="413" t="s">
        <v>291</v>
      </c>
      <c r="C195" s="414">
        <v>0</v>
      </c>
      <c r="D195" s="410" t="str">
        <f t="shared" si="36"/>
        <v/>
      </c>
      <c r="E195" s="413"/>
    </row>
    <row r="196" spans="1:5" ht="9.75" customHeight="1" x14ac:dyDescent="0.25">
      <c r="A196" s="418">
        <v>5532</v>
      </c>
      <c r="B196" s="413" t="s">
        <v>292</v>
      </c>
      <c r="C196" s="414">
        <v>0</v>
      </c>
      <c r="D196" s="410" t="str">
        <f t="shared" si="36"/>
        <v/>
      </c>
      <c r="E196" s="413"/>
    </row>
    <row r="197" spans="1:5" ht="9.75" customHeight="1" x14ac:dyDescent="0.25">
      <c r="A197" s="418">
        <v>5533</v>
      </c>
      <c r="B197" s="413" t="s">
        <v>293</v>
      </c>
      <c r="C197" s="414">
        <v>0</v>
      </c>
      <c r="D197" s="410" t="str">
        <f t="shared" si="36"/>
        <v/>
      </c>
      <c r="E197" s="413"/>
    </row>
    <row r="198" spans="1:5" ht="9.75" customHeight="1" x14ac:dyDescent="0.25">
      <c r="A198" s="418">
        <v>5534</v>
      </c>
      <c r="B198" s="413" t="s">
        <v>294</v>
      </c>
      <c r="C198" s="414">
        <v>0</v>
      </c>
      <c r="D198" s="410" t="str">
        <f t="shared" si="36"/>
        <v/>
      </c>
      <c r="E198" s="413"/>
    </row>
    <row r="199" spans="1:5" ht="9.75" customHeight="1" x14ac:dyDescent="0.25">
      <c r="A199" s="418">
        <v>5535</v>
      </c>
      <c r="B199" s="413" t="s">
        <v>295</v>
      </c>
      <c r="C199" s="414">
        <v>0</v>
      </c>
      <c r="D199" s="410" t="str">
        <f t="shared" si="36"/>
        <v/>
      </c>
      <c r="E199" s="413"/>
    </row>
    <row r="200" spans="1:5" ht="9.75" customHeight="1" x14ac:dyDescent="0.25">
      <c r="A200" s="417">
        <v>5590</v>
      </c>
      <c r="B200" s="408" t="s">
        <v>297</v>
      </c>
      <c r="C200" s="409">
        <v>0</v>
      </c>
      <c r="D200" s="410" t="str">
        <f t="shared" ref="D200:D209" si="37">IFERROR(C200/$C$200,"")</f>
        <v/>
      </c>
      <c r="E200" s="413"/>
    </row>
    <row r="201" spans="1:5" ht="9.75" customHeight="1" x14ac:dyDescent="0.25">
      <c r="A201" s="418">
        <v>5591</v>
      </c>
      <c r="B201" s="413" t="s">
        <v>298</v>
      </c>
      <c r="C201" s="414">
        <v>0</v>
      </c>
      <c r="D201" s="410" t="str">
        <f t="shared" si="37"/>
        <v/>
      </c>
      <c r="E201" s="413"/>
    </row>
    <row r="202" spans="1:5" ht="9.75" customHeight="1" x14ac:dyDescent="0.25">
      <c r="A202" s="418">
        <v>5592</v>
      </c>
      <c r="B202" s="413" t="s">
        <v>299</v>
      </c>
      <c r="C202" s="414">
        <v>0</v>
      </c>
      <c r="D202" s="410" t="str">
        <f t="shared" si="37"/>
        <v/>
      </c>
      <c r="E202" s="413"/>
    </row>
    <row r="203" spans="1:5" ht="9.75" customHeight="1" x14ac:dyDescent="0.25">
      <c r="A203" s="418">
        <v>5593</v>
      </c>
      <c r="B203" s="413" t="s">
        <v>300</v>
      </c>
      <c r="C203" s="414">
        <v>0</v>
      </c>
      <c r="D203" s="410" t="str">
        <f t="shared" si="37"/>
        <v/>
      </c>
      <c r="E203" s="413"/>
    </row>
    <row r="204" spans="1:5" ht="9.75" customHeight="1" x14ac:dyDescent="0.25">
      <c r="A204" s="418">
        <v>5594</v>
      </c>
      <c r="B204" s="413" t="s">
        <v>301</v>
      </c>
      <c r="C204" s="414">
        <v>0</v>
      </c>
      <c r="D204" s="410" t="str">
        <f t="shared" si="37"/>
        <v/>
      </c>
      <c r="E204" s="413"/>
    </row>
    <row r="205" spans="1:5" ht="9.75" customHeight="1" x14ac:dyDescent="0.25">
      <c r="A205" s="418">
        <v>5595</v>
      </c>
      <c r="B205" s="413" t="s">
        <v>302</v>
      </c>
      <c r="C205" s="414">
        <v>0</v>
      </c>
      <c r="D205" s="410" t="str">
        <f t="shared" si="37"/>
        <v/>
      </c>
      <c r="E205" s="413"/>
    </row>
    <row r="206" spans="1:5" ht="9.75" customHeight="1" x14ac:dyDescent="0.25">
      <c r="A206" s="418">
        <v>5596</v>
      </c>
      <c r="B206" s="413" t="s">
        <v>183</v>
      </c>
      <c r="C206" s="414">
        <v>0</v>
      </c>
      <c r="D206" s="410" t="str">
        <f t="shared" si="37"/>
        <v/>
      </c>
      <c r="E206" s="413"/>
    </row>
    <row r="207" spans="1:5" ht="9.75" customHeight="1" x14ac:dyDescent="0.25">
      <c r="A207" s="418">
        <v>5597</v>
      </c>
      <c r="B207" s="413" t="s">
        <v>303</v>
      </c>
      <c r="C207" s="414">
        <v>0</v>
      </c>
      <c r="D207" s="410" t="str">
        <f t="shared" si="37"/>
        <v/>
      </c>
      <c r="E207" s="413"/>
    </row>
    <row r="208" spans="1:5" ht="9.75" customHeight="1" x14ac:dyDescent="0.25">
      <c r="A208" s="418">
        <v>5598</v>
      </c>
      <c r="B208" s="413" t="s">
        <v>304</v>
      </c>
      <c r="C208" s="414">
        <v>0</v>
      </c>
      <c r="D208" s="410" t="str">
        <f t="shared" si="37"/>
        <v/>
      </c>
      <c r="E208" s="413"/>
    </row>
    <row r="209" spans="1:5" ht="9.75" customHeight="1" x14ac:dyDescent="0.25">
      <c r="A209" s="418">
        <v>5599</v>
      </c>
      <c r="B209" s="413" t="s">
        <v>305</v>
      </c>
      <c r="C209" s="414">
        <v>0</v>
      </c>
      <c r="D209" s="410" t="str">
        <f t="shared" si="37"/>
        <v/>
      </c>
      <c r="E209" s="413"/>
    </row>
    <row r="210" spans="1:5" ht="9.75" customHeight="1" x14ac:dyDescent="0.25">
      <c r="A210" s="417">
        <v>5600</v>
      </c>
      <c r="B210" s="408" t="s">
        <v>306</v>
      </c>
      <c r="C210" s="409">
        <v>0</v>
      </c>
      <c r="D210" s="410"/>
      <c r="E210" s="413"/>
    </row>
    <row r="211" spans="1:5" ht="9.75" customHeight="1" x14ac:dyDescent="0.25">
      <c r="A211" s="417">
        <v>5610</v>
      </c>
      <c r="B211" s="408" t="s">
        <v>307</v>
      </c>
      <c r="C211" s="409">
        <v>0</v>
      </c>
      <c r="D211" s="410" t="str">
        <f t="shared" ref="D211:D212" si="38">IFERROR(C211/$C$211,"")</f>
        <v/>
      </c>
      <c r="E211" s="413"/>
    </row>
    <row r="212" spans="1:5" ht="9.75" customHeight="1" x14ac:dyDescent="0.25">
      <c r="A212" s="418">
        <v>5611</v>
      </c>
      <c r="B212" s="413" t="s">
        <v>308</v>
      </c>
      <c r="C212" s="414">
        <v>0</v>
      </c>
      <c r="D212" s="410" t="str">
        <f t="shared" si="38"/>
        <v/>
      </c>
      <c r="E212" s="413"/>
    </row>
    <row r="213" spans="1:5" ht="9.75" customHeight="1" x14ac:dyDescent="0.25">
      <c r="A213" s="402"/>
      <c r="B213" s="402"/>
      <c r="C213" s="402"/>
      <c r="D213" s="403"/>
      <c r="E213" s="402"/>
    </row>
    <row r="214" spans="1:5" ht="9.75" customHeight="1" x14ac:dyDescent="0.25">
      <c r="A214" s="402"/>
      <c r="B214" s="402" t="s">
        <v>309</v>
      </c>
      <c r="C214" s="402"/>
      <c r="D214" s="403"/>
      <c r="E214" s="402"/>
    </row>
  </sheetData>
  <autoFilter ref="A93:C212" xr:uid="{00000000-0009-0000-0000-000079000000}"/>
  <mergeCells count="4">
    <mergeCell ref="A1:C1"/>
    <mergeCell ref="A2:C2"/>
    <mergeCell ref="A3:C3"/>
    <mergeCell ref="A4:C4"/>
  </mergeCells>
  <pageMargins left="0.7" right="0.7" top="0.75" bottom="0.75" header="0" footer="0"/>
  <pageSetup scale="7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style="397" customWidth="1"/>
    <col min="2" max="2" width="64.5703125" style="397" customWidth="1"/>
    <col min="3" max="3" width="16.42578125" style="397" customWidth="1"/>
    <col min="4" max="4" width="19.140625" style="397" customWidth="1"/>
    <col min="5" max="5" width="24.5703125" style="397" customWidth="1"/>
    <col min="6" max="6" width="22.85546875" style="397" customWidth="1"/>
    <col min="7" max="8" width="16.85546875" style="397" customWidth="1"/>
    <col min="9" max="9" width="13.85546875" style="397" customWidth="1"/>
    <col min="10" max="10" width="23.85546875" style="397" customWidth="1"/>
    <col min="11" max="26" width="9.140625" style="397" customWidth="1"/>
    <col min="27" max="16384" width="14.42578125" style="397"/>
  </cols>
  <sheetData>
    <row r="1" spans="1:8" ht="11.25" customHeight="1" x14ac:dyDescent="0.25">
      <c r="A1" s="593" t="s">
        <v>2005</v>
      </c>
      <c r="B1" s="592"/>
      <c r="C1" s="592"/>
      <c r="D1" s="592"/>
      <c r="E1" s="592"/>
      <c r="F1" s="592"/>
      <c r="G1" s="419" t="s">
        <v>92</v>
      </c>
      <c r="H1" s="396">
        <v>2024</v>
      </c>
    </row>
    <row r="2" spans="1:8" ht="11.25" customHeight="1" x14ac:dyDescent="0.25">
      <c r="A2" s="593" t="s">
        <v>310</v>
      </c>
      <c r="B2" s="592"/>
      <c r="C2" s="592"/>
      <c r="D2" s="592"/>
      <c r="E2" s="592"/>
      <c r="F2" s="592"/>
      <c r="G2" s="419" t="s">
        <v>94</v>
      </c>
      <c r="H2" s="396" t="s">
        <v>636</v>
      </c>
    </row>
    <row r="3" spans="1:8" ht="11.25" customHeight="1" x14ac:dyDescent="0.25">
      <c r="A3" s="593" t="s">
        <v>1959</v>
      </c>
      <c r="B3" s="592"/>
      <c r="C3" s="592"/>
      <c r="D3" s="592"/>
      <c r="E3" s="592"/>
      <c r="F3" s="592"/>
      <c r="G3" s="419" t="s">
        <v>95</v>
      </c>
      <c r="H3" s="396" t="s">
        <v>638</v>
      </c>
    </row>
    <row r="4" spans="1:8" ht="11.25" customHeight="1" x14ac:dyDescent="0.25">
      <c r="A4" s="591" t="s">
        <v>96</v>
      </c>
      <c r="B4" s="592"/>
      <c r="C4" s="592"/>
      <c r="D4" s="592"/>
      <c r="E4" s="592"/>
      <c r="F4" s="592"/>
      <c r="G4" s="419"/>
      <c r="H4" s="396"/>
    </row>
    <row r="5" spans="1:8" ht="9.75" customHeight="1" x14ac:dyDescent="0.25">
      <c r="A5" s="399" t="s">
        <v>97</v>
      </c>
      <c r="B5" s="400"/>
      <c r="C5" s="400"/>
      <c r="D5" s="400"/>
      <c r="E5" s="400"/>
      <c r="F5" s="400"/>
      <c r="G5" s="400"/>
      <c r="H5" s="400"/>
    </row>
    <row r="6" spans="1:8" ht="9.75" customHeight="1" x14ac:dyDescent="0.25">
      <c r="A6" s="402"/>
      <c r="B6" s="402"/>
      <c r="C6" s="402"/>
      <c r="D6" s="402"/>
      <c r="E6" s="402"/>
      <c r="F6" s="402"/>
      <c r="G6" s="402"/>
      <c r="H6" s="402"/>
    </row>
    <row r="7" spans="1:8" ht="9.75" customHeight="1" x14ac:dyDescent="0.25">
      <c r="A7" s="400" t="s">
        <v>311</v>
      </c>
      <c r="B7" s="400"/>
      <c r="C7" s="400"/>
      <c r="D7" s="400"/>
      <c r="E7" s="400"/>
      <c r="F7" s="400"/>
      <c r="G7" s="400"/>
      <c r="H7" s="400"/>
    </row>
    <row r="8" spans="1:8" ht="9.75" customHeight="1" x14ac:dyDescent="0.25">
      <c r="A8" s="404" t="s">
        <v>99</v>
      </c>
      <c r="B8" s="404" t="s">
        <v>100</v>
      </c>
      <c r="C8" s="404" t="s">
        <v>101</v>
      </c>
      <c r="D8" s="404" t="s">
        <v>312</v>
      </c>
      <c r="E8" s="404"/>
      <c r="F8" s="404"/>
      <c r="G8" s="404"/>
      <c r="H8" s="404"/>
    </row>
    <row r="9" spans="1:8" ht="9.75" customHeight="1" x14ac:dyDescent="0.25">
      <c r="A9" s="420">
        <v>1114</v>
      </c>
      <c r="B9" s="402" t="s">
        <v>313</v>
      </c>
      <c r="C9" s="421">
        <v>0</v>
      </c>
      <c r="D9" s="402"/>
      <c r="E9" s="402"/>
      <c r="F9" s="402"/>
      <c r="G9" s="402"/>
      <c r="H9" s="402"/>
    </row>
    <row r="10" spans="1:8" ht="9.75" customHeight="1" x14ac:dyDescent="0.25">
      <c r="A10" s="420">
        <v>1115</v>
      </c>
      <c r="B10" s="402" t="s">
        <v>314</v>
      </c>
      <c r="C10" s="421">
        <v>0</v>
      </c>
      <c r="D10" s="402"/>
      <c r="E10" s="402"/>
      <c r="F10" s="402"/>
      <c r="G10" s="402"/>
      <c r="H10" s="402"/>
    </row>
    <row r="11" spans="1:8" ht="9.75" customHeight="1" x14ac:dyDescent="0.25">
      <c r="A11" s="420">
        <v>1121</v>
      </c>
      <c r="B11" s="402" t="s">
        <v>315</v>
      </c>
      <c r="C11" s="421">
        <v>0</v>
      </c>
      <c r="D11" s="402"/>
      <c r="E11" s="402"/>
      <c r="F11" s="402"/>
      <c r="G11" s="402"/>
      <c r="H11" s="402"/>
    </row>
    <row r="12" spans="1:8" ht="9.75" customHeight="1" x14ac:dyDescent="0.25">
      <c r="A12" s="402"/>
      <c r="B12" s="402"/>
      <c r="C12" s="402"/>
      <c r="D12" s="402"/>
      <c r="E12" s="402"/>
      <c r="F12" s="402"/>
      <c r="G12" s="402"/>
      <c r="H12" s="402"/>
    </row>
    <row r="13" spans="1:8" ht="9.75" customHeight="1" x14ac:dyDescent="0.25">
      <c r="A13" s="400" t="s">
        <v>316</v>
      </c>
      <c r="B13" s="400"/>
      <c r="C13" s="400"/>
      <c r="D13" s="400"/>
      <c r="E13" s="400"/>
      <c r="F13" s="400"/>
      <c r="G13" s="400"/>
      <c r="H13" s="400"/>
    </row>
    <row r="14" spans="1:8" ht="9.75" customHeight="1" x14ac:dyDescent="0.25">
      <c r="A14" s="404" t="s">
        <v>99</v>
      </c>
      <c r="B14" s="404" t="s">
        <v>100</v>
      </c>
      <c r="C14" s="404" t="s">
        <v>101</v>
      </c>
      <c r="D14" s="404">
        <v>2023</v>
      </c>
      <c r="E14" s="404">
        <f t="shared" ref="E14:G14" si="0">D14-1</f>
        <v>2022</v>
      </c>
      <c r="F14" s="404">
        <f t="shared" si="0"/>
        <v>2021</v>
      </c>
      <c r="G14" s="404">
        <f t="shared" si="0"/>
        <v>2020</v>
      </c>
      <c r="H14" s="404" t="s">
        <v>317</v>
      </c>
    </row>
    <row r="15" spans="1:8" ht="9.75" customHeight="1" x14ac:dyDescent="0.25">
      <c r="A15" s="420">
        <v>1122</v>
      </c>
      <c r="B15" s="402" t="s">
        <v>318</v>
      </c>
      <c r="C15" s="421">
        <v>0</v>
      </c>
      <c r="D15" s="421">
        <v>0</v>
      </c>
      <c r="E15" s="421">
        <v>0</v>
      </c>
      <c r="F15" s="421">
        <v>0</v>
      </c>
      <c r="G15" s="421">
        <v>0</v>
      </c>
      <c r="H15" s="402"/>
    </row>
    <row r="16" spans="1:8" ht="9.75" customHeight="1" x14ac:dyDescent="0.25">
      <c r="A16" s="420">
        <v>1124</v>
      </c>
      <c r="B16" s="402" t="s">
        <v>319</v>
      </c>
      <c r="C16" s="421">
        <v>0</v>
      </c>
      <c r="D16" s="421">
        <v>0</v>
      </c>
      <c r="E16" s="421">
        <v>0</v>
      </c>
      <c r="F16" s="421">
        <v>0</v>
      </c>
      <c r="G16" s="421">
        <v>0</v>
      </c>
      <c r="H16" s="402"/>
    </row>
    <row r="18" spans="1:8" ht="9.75" customHeight="1" x14ac:dyDescent="0.25">
      <c r="A18" s="400" t="s">
        <v>320</v>
      </c>
      <c r="B18" s="400"/>
      <c r="C18" s="400"/>
      <c r="D18" s="400"/>
      <c r="E18" s="400"/>
      <c r="F18" s="400"/>
      <c r="G18" s="400"/>
      <c r="H18" s="400"/>
    </row>
    <row r="19" spans="1:8" ht="9.75" customHeight="1" x14ac:dyDescent="0.25">
      <c r="A19" s="404" t="s">
        <v>99</v>
      </c>
      <c r="B19" s="404" t="s">
        <v>100</v>
      </c>
      <c r="C19" s="404" t="s">
        <v>101</v>
      </c>
      <c r="D19" s="404" t="s">
        <v>321</v>
      </c>
      <c r="E19" s="404" t="s">
        <v>322</v>
      </c>
      <c r="F19" s="404" t="s">
        <v>323</v>
      </c>
      <c r="G19" s="404" t="s">
        <v>324</v>
      </c>
      <c r="H19" s="404" t="s">
        <v>325</v>
      </c>
    </row>
    <row r="20" spans="1:8" ht="9.75" customHeight="1" x14ac:dyDescent="0.25">
      <c r="A20" s="420">
        <v>1123</v>
      </c>
      <c r="B20" s="402" t="s">
        <v>326</v>
      </c>
      <c r="C20" s="421">
        <v>19252.59</v>
      </c>
      <c r="D20" s="421">
        <v>0</v>
      </c>
      <c r="E20" s="421">
        <v>0</v>
      </c>
      <c r="F20" s="421">
        <v>0</v>
      </c>
      <c r="G20" s="421">
        <v>0</v>
      </c>
      <c r="H20" s="402"/>
    </row>
    <row r="21" spans="1:8" ht="9.75" customHeight="1" x14ac:dyDescent="0.25">
      <c r="A21" s="420">
        <v>1125</v>
      </c>
      <c r="B21" s="402" t="s">
        <v>327</v>
      </c>
      <c r="C21" s="421">
        <v>0</v>
      </c>
      <c r="D21" s="421">
        <v>0</v>
      </c>
      <c r="E21" s="421">
        <v>0</v>
      </c>
      <c r="F21" s="421">
        <v>0</v>
      </c>
      <c r="G21" s="421">
        <v>0</v>
      </c>
      <c r="H21" s="402"/>
    </row>
    <row r="22" spans="1:8" ht="9.75" customHeight="1" x14ac:dyDescent="0.25">
      <c r="A22" s="418">
        <v>1126</v>
      </c>
      <c r="B22" s="413" t="s">
        <v>328</v>
      </c>
      <c r="C22" s="421">
        <v>0</v>
      </c>
      <c r="D22" s="421">
        <v>0</v>
      </c>
      <c r="E22" s="421">
        <v>0</v>
      </c>
      <c r="F22" s="421">
        <v>0</v>
      </c>
      <c r="G22" s="421">
        <v>0</v>
      </c>
      <c r="H22" s="402"/>
    </row>
    <row r="23" spans="1:8" ht="9.75" customHeight="1" x14ac:dyDescent="0.25">
      <c r="A23" s="418">
        <v>1129</v>
      </c>
      <c r="B23" s="413" t="s">
        <v>329</v>
      </c>
      <c r="C23" s="421">
        <v>0</v>
      </c>
      <c r="D23" s="421">
        <v>0</v>
      </c>
      <c r="E23" s="421">
        <v>0</v>
      </c>
      <c r="F23" s="421">
        <v>0</v>
      </c>
      <c r="G23" s="421">
        <v>0</v>
      </c>
      <c r="H23" s="402"/>
    </row>
    <row r="24" spans="1:8" ht="9.75" customHeight="1" x14ac:dyDescent="0.25">
      <c r="A24" s="420">
        <v>1131</v>
      </c>
      <c r="B24" s="402" t="s">
        <v>330</v>
      </c>
      <c r="C24" s="421">
        <v>0</v>
      </c>
      <c r="D24" s="421">
        <v>0</v>
      </c>
      <c r="E24" s="421">
        <v>0</v>
      </c>
      <c r="F24" s="421">
        <v>0</v>
      </c>
      <c r="G24" s="421">
        <v>0</v>
      </c>
      <c r="H24" s="402"/>
    </row>
    <row r="25" spans="1:8" ht="9.75" customHeight="1" x14ac:dyDescent="0.25">
      <c r="A25" s="420">
        <v>1132</v>
      </c>
      <c r="B25" s="402" t="s">
        <v>331</v>
      </c>
      <c r="C25" s="421">
        <v>0</v>
      </c>
      <c r="D25" s="421">
        <v>0</v>
      </c>
      <c r="E25" s="421">
        <v>0</v>
      </c>
      <c r="F25" s="421">
        <v>0</v>
      </c>
      <c r="G25" s="421">
        <v>0</v>
      </c>
      <c r="H25" s="402"/>
    </row>
    <row r="26" spans="1:8" ht="9.75" customHeight="1" x14ac:dyDescent="0.25">
      <c r="A26" s="420">
        <v>1133</v>
      </c>
      <c r="B26" s="402" t="s">
        <v>332</v>
      </c>
      <c r="C26" s="421">
        <v>0</v>
      </c>
      <c r="D26" s="421">
        <v>0</v>
      </c>
      <c r="E26" s="421">
        <v>0</v>
      </c>
      <c r="F26" s="421">
        <v>0</v>
      </c>
      <c r="G26" s="421">
        <v>0</v>
      </c>
      <c r="H26" s="402"/>
    </row>
    <row r="27" spans="1:8" ht="9.75" customHeight="1" x14ac:dyDescent="0.25">
      <c r="A27" s="420">
        <v>1134</v>
      </c>
      <c r="B27" s="402" t="s">
        <v>333</v>
      </c>
      <c r="C27" s="421">
        <v>0</v>
      </c>
      <c r="D27" s="421">
        <v>0</v>
      </c>
      <c r="E27" s="421">
        <v>0</v>
      </c>
      <c r="F27" s="421">
        <v>0</v>
      </c>
      <c r="G27" s="421">
        <v>0</v>
      </c>
      <c r="H27" s="402"/>
    </row>
    <row r="28" spans="1:8" ht="9.75" customHeight="1" x14ac:dyDescent="0.25">
      <c r="A28" s="420">
        <v>1139</v>
      </c>
      <c r="B28" s="402" t="s">
        <v>334</v>
      </c>
      <c r="C28" s="421">
        <v>0</v>
      </c>
      <c r="D28" s="421">
        <v>0</v>
      </c>
      <c r="E28" s="421">
        <v>0</v>
      </c>
      <c r="F28" s="421">
        <v>0</v>
      </c>
      <c r="G28" s="421">
        <v>0</v>
      </c>
      <c r="H28" s="402"/>
    </row>
    <row r="29" spans="1:8" ht="9.75" customHeight="1" x14ac:dyDescent="0.25">
      <c r="A29" s="402"/>
      <c r="B29" s="402"/>
      <c r="C29" s="402"/>
      <c r="D29" s="402"/>
      <c r="E29" s="402"/>
      <c r="F29" s="402"/>
      <c r="G29" s="402"/>
      <c r="H29" s="402"/>
    </row>
    <row r="30" spans="1:8" ht="9.75" customHeight="1" x14ac:dyDescent="0.25">
      <c r="A30" s="400" t="s">
        <v>335</v>
      </c>
      <c r="B30" s="400"/>
      <c r="C30" s="400"/>
      <c r="D30" s="400"/>
      <c r="E30" s="400"/>
      <c r="F30" s="400"/>
      <c r="G30" s="400"/>
      <c r="H30" s="400"/>
    </row>
    <row r="31" spans="1:8" ht="9.75" customHeight="1" x14ac:dyDescent="0.25">
      <c r="A31" s="404" t="s">
        <v>99</v>
      </c>
      <c r="B31" s="404" t="s">
        <v>100</v>
      </c>
      <c r="C31" s="404" t="s">
        <v>101</v>
      </c>
      <c r="D31" s="404" t="s">
        <v>336</v>
      </c>
      <c r="E31" s="404" t="s">
        <v>337</v>
      </c>
      <c r="F31" s="404" t="s">
        <v>338</v>
      </c>
      <c r="G31" s="404"/>
      <c r="H31" s="404"/>
    </row>
    <row r="32" spans="1:8" ht="9.75" customHeight="1" x14ac:dyDescent="0.25">
      <c r="A32" s="420">
        <v>1140</v>
      </c>
      <c r="B32" s="402" t="s">
        <v>339</v>
      </c>
      <c r="C32" s="421">
        <v>0</v>
      </c>
      <c r="D32" s="402"/>
      <c r="E32" s="402"/>
      <c r="F32" s="402"/>
      <c r="G32" s="402"/>
      <c r="H32" s="402"/>
    </row>
    <row r="33" spans="1:6" ht="9.75" customHeight="1" x14ac:dyDescent="0.25">
      <c r="A33" s="420">
        <v>1141</v>
      </c>
      <c r="B33" s="402" t="s">
        <v>340</v>
      </c>
      <c r="C33" s="421">
        <v>0</v>
      </c>
      <c r="D33" s="402"/>
      <c r="E33" s="402"/>
      <c r="F33" s="402"/>
    </row>
    <row r="34" spans="1:6" ht="9.75" customHeight="1" x14ac:dyDescent="0.25">
      <c r="A34" s="420">
        <v>1142</v>
      </c>
      <c r="B34" s="402" t="s">
        <v>341</v>
      </c>
      <c r="C34" s="421">
        <v>0</v>
      </c>
      <c r="D34" s="402"/>
      <c r="E34" s="402"/>
      <c r="F34" s="402"/>
    </row>
    <row r="35" spans="1:6" ht="9.75" customHeight="1" x14ac:dyDescent="0.25">
      <c r="A35" s="420">
        <v>1143</v>
      </c>
      <c r="B35" s="402" t="s">
        <v>342</v>
      </c>
      <c r="C35" s="421">
        <v>0</v>
      </c>
      <c r="D35" s="402"/>
      <c r="E35" s="402"/>
      <c r="F35" s="402"/>
    </row>
    <row r="36" spans="1:6" ht="9.75" customHeight="1" x14ac:dyDescent="0.25">
      <c r="A36" s="420">
        <v>1144</v>
      </c>
      <c r="B36" s="402" t="s">
        <v>343</v>
      </c>
      <c r="C36" s="421">
        <v>0</v>
      </c>
      <c r="D36" s="402"/>
      <c r="E36" s="402"/>
      <c r="F36" s="402"/>
    </row>
    <row r="37" spans="1:6" ht="9.75" customHeight="1" x14ac:dyDescent="0.25">
      <c r="A37" s="420">
        <v>1145</v>
      </c>
      <c r="B37" s="402" t="s">
        <v>344</v>
      </c>
      <c r="C37" s="421">
        <v>0</v>
      </c>
      <c r="D37" s="402"/>
      <c r="E37" s="402"/>
      <c r="F37" s="402"/>
    </row>
    <row r="38" spans="1:6" ht="9.75" customHeight="1" x14ac:dyDescent="0.25">
      <c r="A38" s="402"/>
      <c r="B38" s="402"/>
      <c r="C38" s="402"/>
      <c r="D38" s="402"/>
      <c r="E38" s="402"/>
      <c r="F38" s="402"/>
    </row>
    <row r="39" spans="1:6" ht="9.75" customHeight="1" x14ac:dyDescent="0.25">
      <c r="A39" s="400" t="s">
        <v>345</v>
      </c>
      <c r="B39" s="400"/>
      <c r="C39" s="400"/>
      <c r="D39" s="400"/>
      <c r="E39" s="400"/>
      <c r="F39" s="400"/>
    </row>
    <row r="40" spans="1:6" ht="9.75" customHeight="1" x14ac:dyDescent="0.25">
      <c r="A40" s="404" t="s">
        <v>99</v>
      </c>
      <c r="B40" s="404" t="s">
        <v>100</v>
      </c>
      <c r="C40" s="404" t="s">
        <v>101</v>
      </c>
      <c r="D40" s="404" t="s">
        <v>337</v>
      </c>
      <c r="E40" s="404" t="s">
        <v>346</v>
      </c>
      <c r="F40" s="404" t="s">
        <v>338</v>
      </c>
    </row>
    <row r="41" spans="1:6" ht="9.75" customHeight="1" x14ac:dyDescent="0.25">
      <c r="A41" s="420">
        <v>1150</v>
      </c>
      <c r="B41" s="402" t="s">
        <v>347</v>
      </c>
      <c r="C41" s="421">
        <v>0</v>
      </c>
      <c r="D41" s="402"/>
      <c r="E41" s="402"/>
      <c r="F41" s="402"/>
    </row>
    <row r="42" spans="1:6" ht="9.75" customHeight="1" x14ac:dyDescent="0.25">
      <c r="A42" s="420">
        <v>1151</v>
      </c>
      <c r="B42" s="402" t="s">
        <v>348</v>
      </c>
      <c r="C42" s="421">
        <v>0</v>
      </c>
      <c r="D42" s="402"/>
      <c r="E42" s="402"/>
      <c r="F42" s="402"/>
    </row>
    <row r="43" spans="1:6" ht="9.75" customHeight="1" x14ac:dyDescent="0.25">
      <c r="A43" s="402"/>
      <c r="B43" s="402"/>
      <c r="C43" s="402"/>
      <c r="D43" s="402"/>
      <c r="E43" s="402"/>
      <c r="F43" s="402"/>
    </row>
    <row r="44" spans="1:6" ht="9.75" customHeight="1" x14ac:dyDescent="0.25">
      <c r="A44" s="400" t="s">
        <v>349</v>
      </c>
      <c r="B44" s="400"/>
      <c r="C44" s="400"/>
      <c r="D44" s="400"/>
      <c r="E44" s="400"/>
      <c r="F44" s="400"/>
    </row>
    <row r="45" spans="1:6" ht="9.75" customHeight="1" x14ac:dyDescent="0.25">
      <c r="A45" s="404" t="s">
        <v>99</v>
      </c>
      <c r="B45" s="404" t="s">
        <v>100</v>
      </c>
      <c r="C45" s="404" t="s">
        <v>101</v>
      </c>
      <c r="D45" s="404" t="s">
        <v>312</v>
      </c>
      <c r="E45" s="404" t="s">
        <v>325</v>
      </c>
      <c r="F45" s="404"/>
    </row>
    <row r="46" spans="1:6" ht="9.75" customHeight="1" x14ac:dyDescent="0.25">
      <c r="A46" s="420">
        <v>1213</v>
      </c>
      <c r="B46" s="402" t="s">
        <v>350</v>
      </c>
      <c r="C46" s="421">
        <v>0</v>
      </c>
      <c r="D46" s="402"/>
      <c r="E46" s="402"/>
      <c r="F46" s="402"/>
    </row>
    <row r="47" spans="1:6" ht="9.75" customHeight="1" x14ac:dyDescent="0.25">
      <c r="A47" s="402"/>
      <c r="B47" s="402"/>
      <c r="C47" s="402"/>
      <c r="D47" s="402"/>
      <c r="E47" s="402"/>
      <c r="F47" s="402"/>
    </row>
    <row r="48" spans="1:6" ht="9.75" customHeight="1" x14ac:dyDescent="0.25">
      <c r="A48" s="400" t="s">
        <v>351</v>
      </c>
      <c r="B48" s="400"/>
      <c r="C48" s="400"/>
      <c r="D48" s="400"/>
      <c r="E48" s="400"/>
      <c r="F48" s="400"/>
    </row>
    <row r="49" spans="1:10" ht="9.75" customHeight="1" x14ac:dyDescent="0.25">
      <c r="A49" s="404" t="s">
        <v>99</v>
      </c>
      <c r="B49" s="404" t="s">
        <v>100</v>
      </c>
      <c r="C49" s="404" t="s">
        <v>101</v>
      </c>
      <c r="D49" s="404"/>
      <c r="E49" s="404"/>
      <c r="F49" s="404"/>
      <c r="G49" s="404"/>
      <c r="H49" s="404"/>
      <c r="I49" s="402"/>
      <c r="J49" s="402"/>
    </row>
    <row r="50" spans="1:10" ht="9.75" customHeight="1" x14ac:dyDescent="0.25">
      <c r="A50" s="420">
        <v>1211</v>
      </c>
      <c r="B50" s="402" t="s">
        <v>352</v>
      </c>
      <c r="C50" s="421">
        <v>0</v>
      </c>
      <c r="D50" s="402"/>
      <c r="E50" s="402"/>
      <c r="F50" s="402"/>
      <c r="G50" s="402"/>
      <c r="H50" s="402"/>
      <c r="I50" s="402"/>
      <c r="J50" s="402"/>
    </row>
    <row r="51" spans="1:10" ht="9.75" customHeight="1" x14ac:dyDescent="0.25">
      <c r="A51" s="420">
        <v>1212</v>
      </c>
      <c r="B51" s="402" t="s">
        <v>353</v>
      </c>
      <c r="C51" s="421">
        <v>0</v>
      </c>
      <c r="D51" s="402"/>
      <c r="E51" s="402"/>
      <c r="F51" s="402"/>
      <c r="G51" s="402"/>
      <c r="H51" s="402"/>
      <c r="I51" s="402"/>
      <c r="J51" s="402"/>
    </row>
    <row r="52" spans="1:10" ht="9.75" customHeight="1" x14ac:dyDescent="0.25">
      <c r="A52" s="420">
        <v>1214</v>
      </c>
      <c r="B52" s="402" t="s">
        <v>354</v>
      </c>
      <c r="C52" s="421">
        <v>0</v>
      </c>
      <c r="D52" s="402"/>
      <c r="E52" s="402"/>
      <c r="F52" s="402"/>
      <c r="G52" s="402"/>
      <c r="H52" s="402"/>
      <c r="I52" s="402"/>
      <c r="J52" s="402"/>
    </row>
    <row r="53" spans="1:10" ht="9.75" customHeight="1" x14ac:dyDescent="0.25">
      <c r="A53" s="402"/>
      <c r="B53" s="402"/>
      <c r="C53" s="402"/>
      <c r="D53" s="402"/>
      <c r="E53" s="402"/>
      <c r="F53" s="402"/>
      <c r="G53" s="402"/>
      <c r="H53" s="402"/>
      <c r="I53" s="402"/>
      <c r="J53" s="402"/>
    </row>
    <row r="54" spans="1:10" ht="9.75" customHeight="1" x14ac:dyDescent="0.25">
      <c r="A54" s="400" t="s">
        <v>355</v>
      </c>
      <c r="B54" s="400"/>
      <c r="C54" s="400"/>
      <c r="D54" s="400"/>
      <c r="E54" s="400"/>
      <c r="F54" s="400"/>
      <c r="G54" s="400"/>
      <c r="H54" s="400"/>
      <c r="I54" s="400"/>
      <c r="J54" s="400"/>
    </row>
    <row r="55" spans="1:10" ht="9.75" customHeight="1" x14ac:dyDescent="0.25">
      <c r="A55" s="404" t="s">
        <v>99</v>
      </c>
      <c r="B55" s="404" t="s">
        <v>100</v>
      </c>
      <c r="C55" s="404" t="s">
        <v>101</v>
      </c>
      <c r="D55" s="404" t="s">
        <v>356</v>
      </c>
      <c r="E55" s="404" t="s">
        <v>357</v>
      </c>
      <c r="F55" s="404" t="s">
        <v>358</v>
      </c>
      <c r="G55" s="404" t="s">
        <v>359</v>
      </c>
      <c r="H55" s="404" t="s">
        <v>360</v>
      </c>
      <c r="I55" s="404" t="s">
        <v>361</v>
      </c>
      <c r="J55" s="404" t="s">
        <v>362</v>
      </c>
    </row>
    <row r="56" spans="1:10" ht="9.75" customHeight="1" x14ac:dyDescent="0.25">
      <c r="A56" s="420">
        <v>1230</v>
      </c>
      <c r="B56" s="402" t="s">
        <v>363</v>
      </c>
      <c r="C56" s="421">
        <v>0</v>
      </c>
      <c r="D56" s="421">
        <v>0</v>
      </c>
      <c r="E56" s="421">
        <v>0</v>
      </c>
      <c r="F56" s="402"/>
      <c r="G56" s="402"/>
      <c r="H56" s="402"/>
      <c r="I56" s="402"/>
      <c r="J56" s="402"/>
    </row>
    <row r="57" spans="1:10" ht="9.75" customHeight="1" x14ac:dyDescent="0.25">
      <c r="A57" s="420">
        <v>1231</v>
      </c>
      <c r="B57" s="402" t="s">
        <v>364</v>
      </c>
      <c r="C57" s="421">
        <v>0</v>
      </c>
      <c r="D57" s="421">
        <v>0</v>
      </c>
      <c r="E57" s="421">
        <v>0</v>
      </c>
      <c r="F57" s="402"/>
      <c r="G57" s="402"/>
      <c r="H57" s="402"/>
      <c r="I57" s="402"/>
      <c r="J57" s="402"/>
    </row>
    <row r="58" spans="1:10" ht="9.75" customHeight="1" x14ac:dyDescent="0.25">
      <c r="A58" s="420">
        <v>1232</v>
      </c>
      <c r="B58" s="402" t="s">
        <v>365</v>
      </c>
      <c r="C58" s="421">
        <v>0</v>
      </c>
      <c r="D58" s="421">
        <v>0</v>
      </c>
      <c r="E58" s="421">
        <v>0</v>
      </c>
      <c r="F58" s="402"/>
      <c r="G58" s="402"/>
      <c r="H58" s="402"/>
      <c r="I58" s="402"/>
      <c r="J58" s="402"/>
    </row>
    <row r="59" spans="1:10" ht="9.75" customHeight="1" x14ac:dyDescent="0.25">
      <c r="A59" s="420">
        <v>1233</v>
      </c>
      <c r="B59" s="402" t="s">
        <v>366</v>
      </c>
      <c r="C59" s="421">
        <v>0</v>
      </c>
      <c r="D59" s="421">
        <v>0</v>
      </c>
      <c r="E59" s="421">
        <v>0</v>
      </c>
      <c r="F59" s="402"/>
      <c r="G59" s="402"/>
      <c r="H59" s="402"/>
      <c r="I59" s="402"/>
      <c r="J59" s="402"/>
    </row>
    <row r="60" spans="1:10" ht="9.75" customHeight="1" x14ac:dyDescent="0.25">
      <c r="A60" s="420">
        <v>1234</v>
      </c>
      <c r="B60" s="402" t="s">
        <v>367</v>
      </c>
      <c r="C60" s="421">
        <v>0</v>
      </c>
      <c r="D60" s="421">
        <v>0</v>
      </c>
      <c r="E60" s="421">
        <v>0</v>
      </c>
      <c r="F60" s="402"/>
      <c r="G60" s="402"/>
      <c r="H60" s="402"/>
      <c r="I60" s="402"/>
      <c r="J60" s="402"/>
    </row>
    <row r="61" spans="1:10" ht="9.75" customHeight="1" x14ac:dyDescent="0.25">
      <c r="A61" s="420">
        <v>1235</v>
      </c>
      <c r="B61" s="402" t="s">
        <v>368</v>
      </c>
      <c r="C61" s="421">
        <v>0</v>
      </c>
      <c r="D61" s="421">
        <v>0</v>
      </c>
      <c r="E61" s="421">
        <v>0</v>
      </c>
      <c r="F61" s="402"/>
      <c r="G61" s="402"/>
      <c r="H61" s="402"/>
      <c r="I61" s="402"/>
      <c r="J61" s="402"/>
    </row>
    <row r="62" spans="1:10" ht="9.75" customHeight="1" x14ac:dyDescent="0.25">
      <c r="A62" s="420">
        <v>1236</v>
      </c>
      <c r="B62" s="402" t="s">
        <v>369</v>
      </c>
      <c r="C62" s="421">
        <v>0</v>
      </c>
      <c r="D62" s="421">
        <v>0</v>
      </c>
      <c r="E62" s="421">
        <v>0</v>
      </c>
      <c r="F62" s="402"/>
      <c r="G62" s="402"/>
      <c r="H62" s="402"/>
      <c r="I62" s="402"/>
      <c r="J62" s="402"/>
    </row>
    <row r="63" spans="1:10" ht="9.75" customHeight="1" x14ac:dyDescent="0.25">
      <c r="A63" s="420">
        <v>1239</v>
      </c>
      <c r="B63" s="402" t="s">
        <v>370</v>
      </c>
      <c r="C63" s="421">
        <v>0</v>
      </c>
      <c r="D63" s="421">
        <v>0</v>
      </c>
      <c r="E63" s="421">
        <v>0</v>
      </c>
      <c r="F63" s="402"/>
      <c r="G63" s="402"/>
      <c r="H63" s="402"/>
      <c r="I63" s="402"/>
      <c r="J63" s="402"/>
    </row>
    <row r="64" spans="1:10" ht="9.75" customHeight="1" x14ac:dyDescent="0.25">
      <c r="A64" s="420">
        <v>1240</v>
      </c>
      <c r="B64" s="402" t="s">
        <v>371</v>
      </c>
      <c r="C64" s="421">
        <v>8540698.9499999993</v>
      </c>
      <c r="D64" s="421">
        <v>-913985.71</v>
      </c>
      <c r="E64" s="421">
        <v>-7052571.2199999997</v>
      </c>
      <c r="F64" s="402"/>
      <c r="G64" s="402"/>
      <c r="H64" s="402"/>
      <c r="I64" s="402"/>
      <c r="J64" s="402"/>
    </row>
    <row r="65" spans="1:10" ht="9.75" customHeight="1" x14ac:dyDescent="0.25">
      <c r="A65" s="420">
        <v>1241</v>
      </c>
      <c r="B65" s="402" t="s">
        <v>372</v>
      </c>
      <c r="C65" s="421">
        <v>5080499.76</v>
      </c>
      <c r="D65" s="421">
        <v>-568824.99</v>
      </c>
      <c r="E65" s="421">
        <v>-3789888.01</v>
      </c>
      <c r="F65" s="402"/>
      <c r="G65" s="402"/>
      <c r="H65" s="402"/>
      <c r="I65" s="402"/>
      <c r="J65" s="402"/>
    </row>
    <row r="66" spans="1:10" ht="9.75" customHeight="1" x14ac:dyDescent="0.25">
      <c r="A66" s="420">
        <v>1242</v>
      </c>
      <c r="B66" s="402" t="s">
        <v>373</v>
      </c>
      <c r="C66" s="421">
        <v>338847.11</v>
      </c>
      <c r="D66" s="421">
        <v>-9819.08</v>
      </c>
      <c r="E66" s="421">
        <v>-275267.64999999997</v>
      </c>
      <c r="F66" s="402"/>
      <c r="G66" s="402"/>
      <c r="H66" s="402"/>
      <c r="I66" s="402"/>
      <c r="J66" s="402"/>
    </row>
    <row r="67" spans="1:10" ht="9.75" customHeight="1" x14ac:dyDescent="0.25">
      <c r="A67" s="420">
        <v>1243</v>
      </c>
      <c r="B67" s="402" t="s">
        <v>374</v>
      </c>
      <c r="C67" s="421">
        <v>0</v>
      </c>
      <c r="D67" s="421">
        <v>0</v>
      </c>
      <c r="E67" s="421">
        <v>0</v>
      </c>
      <c r="F67" s="402"/>
      <c r="G67" s="402"/>
      <c r="H67" s="402"/>
      <c r="I67" s="402"/>
      <c r="J67" s="402"/>
    </row>
    <row r="68" spans="1:10" ht="9.75" customHeight="1" x14ac:dyDescent="0.25">
      <c r="A68" s="420">
        <v>1244</v>
      </c>
      <c r="B68" s="402" t="s">
        <v>375</v>
      </c>
      <c r="C68" s="421">
        <v>2868314.13</v>
      </c>
      <c r="D68" s="421">
        <v>-310040.84000000003</v>
      </c>
      <c r="E68" s="421">
        <v>-2868314.21</v>
      </c>
      <c r="F68" s="402"/>
      <c r="G68" s="402"/>
      <c r="H68" s="402"/>
      <c r="I68" s="402"/>
      <c r="J68" s="402"/>
    </row>
    <row r="69" spans="1:10" ht="9.75" customHeight="1" x14ac:dyDescent="0.25">
      <c r="A69" s="420">
        <v>1245</v>
      </c>
      <c r="B69" s="402" t="s">
        <v>376</v>
      </c>
      <c r="C69" s="421">
        <v>0</v>
      </c>
      <c r="D69" s="421">
        <v>0</v>
      </c>
      <c r="E69" s="421">
        <v>0</v>
      </c>
      <c r="F69" s="402"/>
      <c r="G69" s="402"/>
      <c r="H69" s="402"/>
      <c r="I69" s="402"/>
      <c r="J69" s="402"/>
    </row>
    <row r="70" spans="1:10" ht="9.75" customHeight="1" x14ac:dyDescent="0.25">
      <c r="A70" s="420">
        <v>1246</v>
      </c>
      <c r="B70" s="402" t="s">
        <v>377</v>
      </c>
      <c r="C70" s="421">
        <v>253037.95</v>
      </c>
      <c r="D70" s="421">
        <v>-25300.799999999999</v>
      </c>
      <c r="E70" s="421">
        <v>-119101.35000000002</v>
      </c>
      <c r="F70" s="402"/>
      <c r="G70" s="402"/>
      <c r="H70" s="402"/>
      <c r="I70" s="402"/>
      <c r="J70" s="402"/>
    </row>
    <row r="71" spans="1:10" ht="9.75" customHeight="1" x14ac:dyDescent="0.25">
      <c r="A71" s="420">
        <v>1247</v>
      </c>
      <c r="B71" s="402" t="s">
        <v>378</v>
      </c>
      <c r="C71" s="421">
        <v>0</v>
      </c>
      <c r="D71" s="421">
        <v>0</v>
      </c>
      <c r="E71" s="421">
        <v>0</v>
      </c>
      <c r="F71" s="402"/>
      <c r="G71" s="402"/>
      <c r="H71" s="402"/>
      <c r="I71" s="402"/>
      <c r="J71" s="402"/>
    </row>
    <row r="72" spans="1:10" ht="9.75" customHeight="1" x14ac:dyDescent="0.25">
      <c r="A72" s="420">
        <v>1248</v>
      </c>
      <c r="B72" s="402" t="s">
        <v>379</v>
      </c>
      <c r="C72" s="421">
        <v>0</v>
      </c>
      <c r="D72" s="421">
        <v>0</v>
      </c>
      <c r="E72" s="421">
        <v>0</v>
      </c>
      <c r="F72" s="402"/>
      <c r="G72" s="402"/>
      <c r="H72" s="402"/>
      <c r="I72" s="402"/>
      <c r="J72" s="402"/>
    </row>
    <row r="73" spans="1:10" ht="9.75" customHeight="1" x14ac:dyDescent="0.25">
      <c r="A73" s="402"/>
      <c r="B73" s="402"/>
      <c r="C73" s="402"/>
      <c r="D73" s="402"/>
      <c r="E73" s="402"/>
      <c r="F73" s="402"/>
      <c r="G73" s="402"/>
      <c r="H73" s="402"/>
      <c r="I73" s="402"/>
      <c r="J73" s="402"/>
    </row>
    <row r="74" spans="1:10" ht="9.75" customHeight="1" x14ac:dyDescent="0.25">
      <c r="A74" s="400" t="s">
        <v>380</v>
      </c>
      <c r="B74" s="400"/>
      <c r="C74" s="400"/>
      <c r="D74" s="400"/>
      <c r="E74" s="400"/>
      <c r="F74" s="400"/>
      <c r="G74" s="400"/>
      <c r="H74" s="402"/>
      <c r="I74" s="402"/>
      <c r="J74" s="402"/>
    </row>
    <row r="75" spans="1:10" ht="9.75" customHeight="1" x14ac:dyDescent="0.25">
      <c r="A75" s="404" t="s">
        <v>99</v>
      </c>
      <c r="B75" s="404" t="s">
        <v>100</v>
      </c>
      <c r="C75" s="404" t="s">
        <v>101</v>
      </c>
      <c r="D75" s="404" t="s">
        <v>381</v>
      </c>
      <c r="E75" s="404" t="s">
        <v>382</v>
      </c>
      <c r="F75" s="404" t="s">
        <v>383</v>
      </c>
      <c r="G75" s="404" t="s">
        <v>384</v>
      </c>
      <c r="H75" s="402"/>
      <c r="I75" s="402"/>
      <c r="J75" s="402"/>
    </row>
    <row r="76" spans="1:10" ht="9.75" customHeight="1" x14ac:dyDescent="0.25">
      <c r="A76" s="420">
        <v>1250</v>
      </c>
      <c r="B76" s="402" t="s">
        <v>385</v>
      </c>
      <c r="C76" s="421">
        <v>2364857.71</v>
      </c>
      <c r="D76" s="421">
        <v>0</v>
      </c>
      <c r="E76" s="421">
        <v>-2364857.6800000002</v>
      </c>
      <c r="F76" s="402"/>
      <c r="G76" s="402"/>
      <c r="H76" s="402"/>
      <c r="I76" s="402"/>
      <c r="J76" s="402"/>
    </row>
    <row r="77" spans="1:10" ht="9.75" customHeight="1" x14ac:dyDescent="0.25">
      <c r="A77" s="420">
        <v>1251</v>
      </c>
      <c r="B77" s="402" t="s">
        <v>386</v>
      </c>
      <c r="C77" s="421">
        <v>0</v>
      </c>
      <c r="D77" s="421">
        <v>0</v>
      </c>
      <c r="E77" s="421">
        <v>0</v>
      </c>
      <c r="F77" s="402"/>
      <c r="G77" s="402"/>
      <c r="H77" s="402"/>
      <c r="I77" s="402"/>
      <c r="J77" s="402"/>
    </row>
    <row r="78" spans="1:10" ht="9.75" customHeight="1" x14ac:dyDescent="0.25">
      <c r="A78" s="420">
        <v>1252</v>
      </c>
      <c r="B78" s="402" t="s">
        <v>387</v>
      </c>
      <c r="C78" s="421">
        <v>0</v>
      </c>
      <c r="D78" s="421">
        <v>0</v>
      </c>
      <c r="E78" s="421">
        <v>0</v>
      </c>
      <c r="F78" s="402"/>
      <c r="G78" s="402"/>
      <c r="H78" s="402"/>
      <c r="I78" s="402"/>
      <c r="J78" s="402"/>
    </row>
    <row r="79" spans="1:10" ht="9.75" customHeight="1" x14ac:dyDescent="0.25">
      <c r="A79" s="420">
        <v>1253</v>
      </c>
      <c r="B79" s="402" t="s">
        <v>388</v>
      </c>
      <c r="C79" s="421">
        <v>0</v>
      </c>
      <c r="D79" s="421">
        <v>0</v>
      </c>
      <c r="E79" s="421">
        <v>0</v>
      </c>
      <c r="F79" s="402"/>
      <c r="G79" s="402"/>
      <c r="H79" s="402"/>
      <c r="I79" s="402"/>
      <c r="J79" s="402"/>
    </row>
    <row r="80" spans="1:10" ht="9.75" customHeight="1" x14ac:dyDescent="0.25">
      <c r="A80" s="420">
        <v>1254</v>
      </c>
      <c r="B80" s="402" t="s">
        <v>389</v>
      </c>
      <c r="C80" s="421">
        <v>2364857.71</v>
      </c>
      <c r="D80" s="421">
        <v>0</v>
      </c>
      <c r="E80" s="421">
        <v>-2364857.6800000002</v>
      </c>
      <c r="F80" s="402"/>
      <c r="G80" s="402"/>
      <c r="H80" s="402"/>
      <c r="I80" s="402"/>
      <c r="J80" s="402"/>
    </row>
    <row r="81" spans="1:7" ht="9.75" customHeight="1" x14ac:dyDescent="0.25">
      <c r="A81" s="420">
        <v>1259</v>
      </c>
      <c r="B81" s="402" t="s">
        <v>390</v>
      </c>
      <c r="C81" s="421">
        <v>0</v>
      </c>
      <c r="D81" s="421">
        <v>0</v>
      </c>
      <c r="E81" s="421">
        <v>0</v>
      </c>
      <c r="F81" s="402"/>
      <c r="G81" s="402"/>
    </row>
    <row r="82" spans="1:7" ht="9.75" customHeight="1" x14ac:dyDescent="0.25">
      <c r="A82" s="420">
        <v>1270</v>
      </c>
      <c r="B82" s="402" t="s">
        <v>391</v>
      </c>
      <c r="C82" s="421">
        <v>0</v>
      </c>
      <c r="D82" s="421">
        <v>0</v>
      </c>
      <c r="E82" s="421">
        <v>0</v>
      </c>
      <c r="F82" s="402"/>
      <c r="G82" s="402"/>
    </row>
    <row r="83" spans="1:7" ht="9.75" customHeight="1" x14ac:dyDescent="0.25">
      <c r="A83" s="420">
        <v>1271</v>
      </c>
      <c r="B83" s="402" t="s">
        <v>392</v>
      </c>
      <c r="C83" s="421">
        <v>0</v>
      </c>
      <c r="D83" s="421">
        <v>0</v>
      </c>
      <c r="E83" s="421">
        <v>0</v>
      </c>
      <c r="F83" s="402"/>
      <c r="G83" s="402"/>
    </row>
    <row r="84" spans="1:7" ht="9.75" customHeight="1" x14ac:dyDescent="0.25">
      <c r="A84" s="420">
        <v>1272</v>
      </c>
      <c r="B84" s="402" t="s">
        <v>393</v>
      </c>
      <c r="C84" s="421">
        <v>0</v>
      </c>
      <c r="D84" s="421">
        <v>0</v>
      </c>
      <c r="E84" s="421">
        <v>0</v>
      </c>
      <c r="F84" s="402"/>
      <c r="G84" s="402"/>
    </row>
    <row r="85" spans="1:7" ht="9.75" customHeight="1" x14ac:dyDescent="0.25">
      <c r="A85" s="420">
        <v>1273</v>
      </c>
      <c r="B85" s="402" t="s">
        <v>394</v>
      </c>
      <c r="C85" s="421">
        <v>0</v>
      </c>
      <c r="D85" s="421">
        <v>0</v>
      </c>
      <c r="E85" s="421">
        <v>0</v>
      </c>
      <c r="F85" s="402"/>
      <c r="G85" s="402"/>
    </row>
    <row r="86" spans="1:7" ht="9.75" customHeight="1" x14ac:dyDescent="0.25">
      <c r="A86" s="420">
        <v>1274</v>
      </c>
      <c r="B86" s="402" t="s">
        <v>395</v>
      </c>
      <c r="C86" s="421">
        <v>0</v>
      </c>
      <c r="D86" s="421">
        <v>0</v>
      </c>
      <c r="E86" s="421">
        <v>0</v>
      </c>
      <c r="F86" s="402"/>
      <c r="G86" s="402"/>
    </row>
    <row r="87" spans="1:7" ht="9.75" customHeight="1" x14ac:dyDescent="0.25">
      <c r="A87" s="420">
        <v>1275</v>
      </c>
      <c r="B87" s="402" t="s">
        <v>396</v>
      </c>
      <c r="C87" s="421">
        <v>0</v>
      </c>
      <c r="D87" s="421">
        <v>0</v>
      </c>
      <c r="E87" s="421">
        <v>0</v>
      </c>
      <c r="F87" s="402"/>
      <c r="G87" s="402"/>
    </row>
    <row r="88" spans="1:7" ht="9.75" customHeight="1" x14ac:dyDescent="0.25">
      <c r="A88" s="420">
        <v>1279</v>
      </c>
      <c r="B88" s="402" t="s">
        <v>397</v>
      </c>
      <c r="C88" s="421">
        <v>0</v>
      </c>
      <c r="D88" s="421">
        <v>0</v>
      </c>
      <c r="E88" s="421">
        <v>0</v>
      </c>
      <c r="F88" s="402"/>
      <c r="G88" s="402"/>
    </row>
    <row r="89" spans="1:7" ht="9.75" customHeight="1" x14ac:dyDescent="0.25">
      <c r="A89" s="402"/>
      <c r="B89" s="402"/>
      <c r="C89" s="402"/>
      <c r="D89" s="402"/>
      <c r="E89" s="402"/>
      <c r="F89" s="402"/>
      <c r="G89" s="402"/>
    </row>
    <row r="90" spans="1:7" ht="9.75" customHeight="1" x14ac:dyDescent="0.25">
      <c r="A90" s="400" t="s">
        <v>398</v>
      </c>
      <c r="B90" s="400"/>
      <c r="C90" s="400"/>
      <c r="D90" s="400"/>
      <c r="E90" s="400"/>
      <c r="F90" s="400"/>
      <c r="G90" s="400"/>
    </row>
    <row r="91" spans="1:7" ht="9.75" customHeight="1" x14ac:dyDescent="0.25">
      <c r="A91" s="404" t="s">
        <v>99</v>
      </c>
      <c r="B91" s="404" t="s">
        <v>100</v>
      </c>
      <c r="C91" s="404" t="s">
        <v>101</v>
      </c>
      <c r="D91" s="404" t="s">
        <v>360</v>
      </c>
      <c r="E91" s="404"/>
      <c r="F91" s="404"/>
      <c r="G91" s="404"/>
    </row>
    <row r="92" spans="1:7" ht="9.75" customHeight="1" x14ac:dyDescent="0.25">
      <c r="A92" s="420">
        <v>1160</v>
      </c>
      <c r="B92" s="402" t="s">
        <v>399</v>
      </c>
      <c r="C92" s="421">
        <v>0</v>
      </c>
      <c r="D92" s="402"/>
      <c r="E92" s="402"/>
      <c r="F92" s="402"/>
      <c r="G92" s="402"/>
    </row>
    <row r="93" spans="1:7" ht="9.75" customHeight="1" x14ac:dyDescent="0.25">
      <c r="A93" s="420">
        <v>1161</v>
      </c>
      <c r="B93" s="402" t="s">
        <v>400</v>
      </c>
      <c r="C93" s="421">
        <v>0</v>
      </c>
      <c r="D93" s="402"/>
      <c r="E93" s="402"/>
      <c r="F93" s="402"/>
      <c r="G93" s="402"/>
    </row>
    <row r="94" spans="1:7" ht="9.75" customHeight="1" x14ac:dyDescent="0.25">
      <c r="A94" s="420">
        <v>1162</v>
      </c>
      <c r="B94" s="402" t="s">
        <v>401</v>
      </c>
      <c r="C94" s="421">
        <v>0</v>
      </c>
      <c r="D94" s="402"/>
      <c r="E94" s="402"/>
      <c r="F94" s="402"/>
      <c r="G94" s="402"/>
    </row>
    <row r="95" spans="1:7" ht="9.75" customHeight="1" x14ac:dyDescent="0.25">
      <c r="A95" s="402"/>
      <c r="B95" s="402"/>
      <c r="C95" s="402"/>
      <c r="D95" s="402"/>
      <c r="E95" s="402"/>
      <c r="F95" s="402"/>
      <c r="G95" s="402"/>
    </row>
    <row r="96" spans="1:7" ht="9.75" customHeight="1" x14ac:dyDescent="0.25">
      <c r="A96" s="400" t="s">
        <v>402</v>
      </c>
      <c r="B96" s="400"/>
      <c r="C96" s="400"/>
      <c r="D96" s="400"/>
      <c r="E96" s="400"/>
      <c r="F96" s="400"/>
      <c r="G96" s="400"/>
    </row>
    <row r="97" spans="1:8" ht="9.75" customHeight="1" x14ac:dyDescent="0.25">
      <c r="A97" s="404" t="s">
        <v>99</v>
      </c>
      <c r="B97" s="404" t="s">
        <v>100</v>
      </c>
      <c r="C97" s="404" t="s">
        <v>101</v>
      </c>
      <c r="D97" s="404" t="s">
        <v>325</v>
      </c>
      <c r="E97" s="404"/>
      <c r="F97" s="404"/>
      <c r="G97" s="404"/>
      <c r="H97" s="404"/>
    </row>
    <row r="98" spans="1:8" ht="9.75" customHeight="1" x14ac:dyDescent="0.25">
      <c r="A98" s="420">
        <v>1190</v>
      </c>
      <c r="B98" s="402" t="s">
        <v>403</v>
      </c>
      <c r="C98" s="421">
        <v>0</v>
      </c>
      <c r="D98" s="402"/>
      <c r="E98" s="402"/>
      <c r="F98" s="402"/>
      <c r="G98" s="402"/>
      <c r="H98" s="402"/>
    </row>
    <row r="99" spans="1:8" ht="9.75" customHeight="1" x14ac:dyDescent="0.25">
      <c r="A99" s="420">
        <v>1191</v>
      </c>
      <c r="B99" s="402" t="s">
        <v>404</v>
      </c>
      <c r="C99" s="421">
        <v>0</v>
      </c>
      <c r="D99" s="402"/>
      <c r="E99" s="402"/>
      <c r="F99" s="402"/>
      <c r="G99" s="402"/>
      <c r="H99" s="402"/>
    </row>
    <row r="100" spans="1:8" ht="9.75" customHeight="1" x14ac:dyDescent="0.25">
      <c r="A100" s="420">
        <v>1192</v>
      </c>
      <c r="B100" s="402" t="s">
        <v>405</v>
      </c>
      <c r="C100" s="421">
        <v>0</v>
      </c>
      <c r="D100" s="402"/>
      <c r="E100" s="402"/>
      <c r="F100" s="402"/>
      <c r="G100" s="402"/>
      <c r="H100" s="402"/>
    </row>
    <row r="101" spans="1:8" ht="9.75" customHeight="1" x14ac:dyDescent="0.25">
      <c r="A101" s="420">
        <v>1193</v>
      </c>
      <c r="B101" s="402" t="s">
        <v>406</v>
      </c>
      <c r="C101" s="421">
        <v>0</v>
      </c>
      <c r="D101" s="402"/>
      <c r="E101" s="402"/>
      <c r="F101" s="402"/>
      <c r="G101" s="402"/>
      <c r="H101" s="402"/>
    </row>
    <row r="102" spans="1:8" ht="9.75" customHeight="1" x14ac:dyDescent="0.25">
      <c r="A102" s="420">
        <v>1194</v>
      </c>
      <c r="B102" s="402" t="s">
        <v>407</v>
      </c>
      <c r="C102" s="421">
        <v>0</v>
      </c>
      <c r="D102" s="402"/>
      <c r="E102" s="402"/>
      <c r="F102" s="402"/>
      <c r="G102" s="402"/>
      <c r="H102" s="402"/>
    </row>
    <row r="103" spans="1:8" ht="9.75" customHeight="1" x14ac:dyDescent="0.25">
      <c r="A103" s="420">
        <v>1290</v>
      </c>
      <c r="B103" s="402" t="s">
        <v>408</v>
      </c>
      <c r="C103" s="421">
        <v>0</v>
      </c>
      <c r="D103" s="402"/>
      <c r="E103" s="402"/>
      <c r="F103" s="402"/>
      <c r="G103" s="402"/>
      <c r="H103" s="402"/>
    </row>
    <row r="104" spans="1:8" ht="9.75" customHeight="1" x14ac:dyDescent="0.25">
      <c r="A104" s="420">
        <v>1291</v>
      </c>
      <c r="B104" s="402" t="s">
        <v>409</v>
      </c>
      <c r="C104" s="421">
        <v>0</v>
      </c>
      <c r="D104" s="402"/>
      <c r="E104" s="402"/>
      <c r="F104" s="402"/>
      <c r="G104" s="402"/>
      <c r="H104" s="402"/>
    </row>
    <row r="105" spans="1:8" ht="9.75" customHeight="1" x14ac:dyDescent="0.25">
      <c r="A105" s="420">
        <v>1292</v>
      </c>
      <c r="B105" s="402" t="s">
        <v>410</v>
      </c>
      <c r="C105" s="421">
        <v>0</v>
      </c>
      <c r="D105" s="402"/>
      <c r="E105" s="402"/>
      <c r="F105" s="402"/>
      <c r="G105" s="402"/>
      <c r="H105" s="402"/>
    </row>
    <row r="106" spans="1:8" ht="9.75" customHeight="1" x14ac:dyDescent="0.25">
      <c r="A106" s="420">
        <v>1293</v>
      </c>
      <c r="B106" s="402" t="s">
        <v>411</v>
      </c>
      <c r="C106" s="421">
        <v>0</v>
      </c>
      <c r="D106" s="402"/>
      <c r="E106" s="402"/>
      <c r="F106" s="402"/>
      <c r="G106" s="402"/>
      <c r="H106" s="402"/>
    </row>
    <row r="107" spans="1:8" ht="9.75" customHeight="1" x14ac:dyDescent="0.25">
      <c r="A107" s="402"/>
      <c r="B107" s="402"/>
      <c r="C107" s="402"/>
      <c r="D107" s="402"/>
      <c r="E107" s="402"/>
      <c r="F107" s="402"/>
      <c r="G107" s="402"/>
      <c r="H107" s="402"/>
    </row>
    <row r="108" spans="1:8" ht="9.75" customHeight="1" x14ac:dyDescent="0.25">
      <c r="A108" s="400" t="s">
        <v>412</v>
      </c>
      <c r="B108" s="400"/>
      <c r="C108" s="400"/>
      <c r="D108" s="400"/>
      <c r="E108" s="400"/>
      <c r="F108" s="400"/>
      <c r="G108" s="400"/>
      <c r="H108" s="400"/>
    </row>
    <row r="109" spans="1:8" ht="9.75" customHeight="1" x14ac:dyDescent="0.25">
      <c r="A109" s="404" t="s">
        <v>99</v>
      </c>
      <c r="B109" s="404" t="s">
        <v>100</v>
      </c>
      <c r="C109" s="404" t="s">
        <v>101</v>
      </c>
      <c r="D109" s="404" t="s">
        <v>321</v>
      </c>
      <c r="E109" s="404" t="s">
        <v>322</v>
      </c>
      <c r="F109" s="404" t="s">
        <v>323</v>
      </c>
      <c r="G109" s="404" t="s">
        <v>413</v>
      </c>
      <c r="H109" s="404" t="s">
        <v>414</v>
      </c>
    </row>
    <row r="110" spans="1:8" ht="9.75" customHeight="1" x14ac:dyDescent="0.25">
      <c r="A110" s="420">
        <v>2110</v>
      </c>
      <c r="B110" s="402" t="s">
        <v>415</v>
      </c>
      <c r="C110" s="421">
        <v>2363899.0499999998</v>
      </c>
      <c r="D110" s="421">
        <v>0</v>
      </c>
      <c r="E110" s="421">
        <v>0</v>
      </c>
      <c r="F110" s="421">
        <v>0</v>
      </c>
      <c r="G110" s="421">
        <v>0</v>
      </c>
      <c r="H110" s="402"/>
    </row>
    <row r="111" spans="1:8" ht="9.75" customHeight="1" x14ac:dyDescent="0.25">
      <c r="A111" s="420">
        <v>2111</v>
      </c>
      <c r="B111" s="402" t="s">
        <v>416</v>
      </c>
      <c r="C111" s="421">
        <v>852546.86</v>
      </c>
      <c r="D111" s="421">
        <v>0</v>
      </c>
      <c r="E111" s="421">
        <v>0</v>
      </c>
      <c r="F111" s="421">
        <v>0</v>
      </c>
      <c r="G111" s="421">
        <v>0</v>
      </c>
      <c r="H111" s="402"/>
    </row>
    <row r="112" spans="1:8" ht="9.75" customHeight="1" x14ac:dyDescent="0.25">
      <c r="A112" s="420">
        <v>2112</v>
      </c>
      <c r="B112" s="402" t="s">
        <v>417</v>
      </c>
      <c r="C112" s="421">
        <v>938356.02</v>
      </c>
      <c r="D112" s="421">
        <v>0</v>
      </c>
      <c r="E112" s="421">
        <v>0</v>
      </c>
      <c r="F112" s="421">
        <v>0</v>
      </c>
      <c r="G112" s="421">
        <v>0</v>
      </c>
      <c r="H112" s="402"/>
    </row>
    <row r="113" spans="1:8" ht="9.75" customHeight="1" x14ac:dyDescent="0.25">
      <c r="A113" s="420">
        <v>2113</v>
      </c>
      <c r="B113" s="402" t="s">
        <v>418</v>
      </c>
      <c r="C113" s="421">
        <v>0</v>
      </c>
      <c r="D113" s="421">
        <v>0</v>
      </c>
      <c r="E113" s="421">
        <v>0</v>
      </c>
      <c r="F113" s="421">
        <v>0</v>
      </c>
      <c r="G113" s="421">
        <v>0</v>
      </c>
      <c r="H113" s="402"/>
    </row>
    <row r="114" spans="1:8" ht="9.75" customHeight="1" x14ac:dyDescent="0.25">
      <c r="A114" s="420">
        <v>2114</v>
      </c>
      <c r="B114" s="402" t="s">
        <v>419</v>
      </c>
      <c r="C114" s="421">
        <v>0</v>
      </c>
      <c r="D114" s="421">
        <v>0</v>
      </c>
      <c r="E114" s="421">
        <v>0</v>
      </c>
      <c r="F114" s="421">
        <v>0</v>
      </c>
      <c r="G114" s="421">
        <v>0</v>
      </c>
      <c r="H114" s="402"/>
    </row>
    <row r="115" spans="1:8" ht="9.75" customHeight="1" x14ac:dyDescent="0.25">
      <c r="A115" s="420">
        <v>2115</v>
      </c>
      <c r="B115" s="402" t="s">
        <v>420</v>
      </c>
      <c r="C115" s="421">
        <v>0</v>
      </c>
      <c r="D115" s="421">
        <v>0</v>
      </c>
      <c r="E115" s="421">
        <v>0</v>
      </c>
      <c r="F115" s="421">
        <v>0</v>
      </c>
      <c r="G115" s="421">
        <v>0</v>
      </c>
      <c r="H115" s="402"/>
    </row>
    <row r="116" spans="1:8" ht="9.75" customHeight="1" x14ac:dyDescent="0.25">
      <c r="A116" s="420">
        <v>2116</v>
      </c>
      <c r="B116" s="402" t="s">
        <v>421</v>
      </c>
      <c r="C116" s="421">
        <v>0</v>
      </c>
      <c r="D116" s="421">
        <v>0</v>
      </c>
      <c r="E116" s="421">
        <v>0</v>
      </c>
      <c r="F116" s="421">
        <v>0</v>
      </c>
      <c r="G116" s="421">
        <v>0</v>
      </c>
      <c r="H116" s="402"/>
    </row>
    <row r="117" spans="1:8" ht="9.75" customHeight="1" x14ac:dyDescent="0.25">
      <c r="A117" s="420">
        <v>2117</v>
      </c>
      <c r="B117" s="402" t="s">
        <v>422</v>
      </c>
      <c r="C117" s="421">
        <v>572996.17000000004</v>
      </c>
      <c r="D117" s="421">
        <v>0</v>
      </c>
      <c r="E117" s="421">
        <v>0</v>
      </c>
      <c r="F117" s="421">
        <v>0</v>
      </c>
      <c r="G117" s="421">
        <v>0</v>
      </c>
      <c r="H117" s="402"/>
    </row>
    <row r="118" spans="1:8" ht="9.75" customHeight="1" x14ac:dyDescent="0.25">
      <c r="A118" s="420">
        <v>2118</v>
      </c>
      <c r="B118" s="402" t="s">
        <v>423</v>
      </c>
      <c r="C118" s="421">
        <v>0</v>
      </c>
      <c r="D118" s="421">
        <v>0</v>
      </c>
      <c r="E118" s="421">
        <v>0</v>
      </c>
      <c r="F118" s="421">
        <v>0</v>
      </c>
      <c r="G118" s="421">
        <v>0</v>
      </c>
      <c r="H118" s="402"/>
    </row>
    <row r="119" spans="1:8" ht="9.75" customHeight="1" x14ac:dyDescent="0.25">
      <c r="A119" s="420">
        <v>2119</v>
      </c>
      <c r="B119" s="402" t="s">
        <v>424</v>
      </c>
      <c r="C119" s="421">
        <v>0</v>
      </c>
      <c r="D119" s="421">
        <v>0</v>
      </c>
      <c r="E119" s="421">
        <v>0</v>
      </c>
      <c r="F119" s="421">
        <v>0</v>
      </c>
      <c r="G119" s="421">
        <v>0</v>
      </c>
      <c r="H119" s="402"/>
    </row>
    <row r="120" spans="1:8" ht="9.75" customHeight="1" x14ac:dyDescent="0.25">
      <c r="A120" s="420">
        <v>2120</v>
      </c>
      <c r="B120" s="402" t="s">
        <v>425</v>
      </c>
      <c r="C120" s="421">
        <v>0</v>
      </c>
      <c r="D120" s="421">
        <v>0</v>
      </c>
      <c r="E120" s="421">
        <v>0</v>
      </c>
      <c r="F120" s="421">
        <v>0</v>
      </c>
      <c r="G120" s="421">
        <v>0</v>
      </c>
      <c r="H120" s="402"/>
    </row>
    <row r="121" spans="1:8" ht="9.75" customHeight="1" x14ac:dyDescent="0.25">
      <c r="A121" s="420">
        <v>2121</v>
      </c>
      <c r="B121" s="402" t="s">
        <v>426</v>
      </c>
      <c r="C121" s="421">
        <v>0</v>
      </c>
      <c r="D121" s="421">
        <v>0</v>
      </c>
      <c r="E121" s="421">
        <v>0</v>
      </c>
      <c r="F121" s="421">
        <v>0</v>
      </c>
      <c r="G121" s="421">
        <v>0</v>
      </c>
      <c r="H121" s="402"/>
    </row>
    <row r="122" spans="1:8" ht="9.75" customHeight="1" x14ac:dyDescent="0.25">
      <c r="A122" s="420">
        <v>2122</v>
      </c>
      <c r="B122" s="402" t="s">
        <v>427</v>
      </c>
      <c r="C122" s="421">
        <v>0</v>
      </c>
      <c r="D122" s="421">
        <v>0</v>
      </c>
      <c r="E122" s="421">
        <v>0</v>
      </c>
      <c r="F122" s="421">
        <v>0</v>
      </c>
      <c r="G122" s="421">
        <v>0</v>
      </c>
      <c r="H122" s="402"/>
    </row>
    <row r="123" spans="1:8" ht="9.75" customHeight="1" x14ac:dyDescent="0.25">
      <c r="A123" s="420">
        <v>2129</v>
      </c>
      <c r="B123" s="402" t="s">
        <v>428</v>
      </c>
      <c r="C123" s="421">
        <v>0</v>
      </c>
      <c r="D123" s="421">
        <v>0</v>
      </c>
      <c r="E123" s="421">
        <v>0</v>
      </c>
      <c r="F123" s="421">
        <v>0</v>
      </c>
      <c r="G123" s="421">
        <v>0</v>
      </c>
      <c r="H123" s="402"/>
    </row>
    <row r="124" spans="1:8" ht="9.75" customHeight="1" x14ac:dyDescent="0.25">
      <c r="A124" s="402"/>
      <c r="B124" s="402"/>
      <c r="C124" s="402"/>
      <c r="D124" s="402"/>
      <c r="E124" s="402"/>
      <c r="F124" s="402"/>
      <c r="G124" s="402"/>
      <c r="H124" s="402"/>
    </row>
    <row r="125" spans="1:8" ht="9.75" customHeight="1" x14ac:dyDescent="0.25">
      <c r="A125" s="400" t="s">
        <v>429</v>
      </c>
      <c r="B125" s="400"/>
      <c r="C125" s="400"/>
      <c r="D125" s="400"/>
      <c r="E125" s="400"/>
      <c r="F125" s="400"/>
      <c r="G125" s="400"/>
      <c r="H125" s="400"/>
    </row>
    <row r="126" spans="1:8" ht="9.75" customHeight="1" x14ac:dyDescent="0.25">
      <c r="A126" s="404" t="s">
        <v>99</v>
      </c>
      <c r="B126" s="404" t="s">
        <v>100</v>
      </c>
      <c r="C126" s="404" t="s">
        <v>101</v>
      </c>
      <c r="D126" s="404" t="s">
        <v>430</v>
      </c>
      <c r="E126" s="404" t="s">
        <v>325</v>
      </c>
      <c r="F126" s="404"/>
      <c r="G126" s="404"/>
      <c r="H126" s="404"/>
    </row>
    <row r="127" spans="1:8" ht="9.75" customHeight="1" x14ac:dyDescent="0.25">
      <c r="A127" s="420">
        <v>2160</v>
      </c>
      <c r="B127" s="402" t="s">
        <v>431</v>
      </c>
      <c r="C127" s="421">
        <v>0</v>
      </c>
      <c r="D127" s="402"/>
      <c r="E127" s="402"/>
      <c r="F127" s="402"/>
      <c r="G127" s="402"/>
      <c r="H127" s="402"/>
    </row>
    <row r="128" spans="1:8" ht="9.75" customHeight="1" x14ac:dyDescent="0.25">
      <c r="A128" s="420">
        <v>2161</v>
      </c>
      <c r="B128" s="402" t="s">
        <v>432</v>
      </c>
      <c r="C128" s="421">
        <v>0</v>
      </c>
      <c r="D128" s="402"/>
      <c r="E128" s="402"/>
      <c r="F128" s="402"/>
      <c r="G128" s="402"/>
      <c r="H128" s="402"/>
    </row>
    <row r="129" spans="1:5" ht="9.75" customHeight="1" x14ac:dyDescent="0.25">
      <c r="A129" s="420">
        <v>2162</v>
      </c>
      <c r="B129" s="402" t="s">
        <v>433</v>
      </c>
      <c r="C129" s="421">
        <v>0</v>
      </c>
      <c r="D129" s="402"/>
      <c r="E129" s="402"/>
    </row>
    <row r="130" spans="1:5" ht="9.75" customHeight="1" x14ac:dyDescent="0.25">
      <c r="A130" s="420">
        <v>2163</v>
      </c>
      <c r="B130" s="402" t="s">
        <v>434</v>
      </c>
      <c r="C130" s="421">
        <v>0</v>
      </c>
      <c r="D130" s="402"/>
      <c r="E130" s="402"/>
    </row>
    <row r="131" spans="1:5" ht="9.75" customHeight="1" x14ac:dyDescent="0.25">
      <c r="A131" s="420">
        <v>2164</v>
      </c>
      <c r="B131" s="402" t="s">
        <v>435</v>
      </c>
      <c r="C131" s="421">
        <v>0</v>
      </c>
      <c r="D131" s="402"/>
      <c r="E131" s="402"/>
    </row>
    <row r="132" spans="1:5" ht="9.75" customHeight="1" x14ac:dyDescent="0.25">
      <c r="A132" s="420">
        <v>2165</v>
      </c>
      <c r="B132" s="402" t="s">
        <v>436</v>
      </c>
      <c r="C132" s="421">
        <v>0</v>
      </c>
      <c r="D132" s="402"/>
      <c r="E132" s="402"/>
    </row>
    <row r="133" spans="1:5" ht="9.75" customHeight="1" x14ac:dyDescent="0.25">
      <c r="A133" s="420">
        <v>2166</v>
      </c>
      <c r="B133" s="402" t="s">
        <v>437</v>
      </c>
      <c r="C133" s="421">
        <v>0</v>
      </c>
      <c r="D133" s="402"/>
      <c r="E133" s="402"/>
    </row>
    <row r="134" spans="1:5" ht="9.75" customHeight="1" x14ac:dyDescent="0.25">
      <c r="A134" s="420">
        <v>2250</v>
      </c>
      <c r="B134" s="402" t="s">
        <v>438</v>
      </c>
      <c r="C134" s="421">
        <v>0</v>
      </c>
      <c r="D134" s="402"/>
      <c r="E134" s="402"/>
    </row>
    <row r="135" spans="1:5" ht="9.75" customHeight="1" x14ac:dyDescent="0.25">
      <c r="A135" s="420">
        <v>2251</v>
      </c>
      <c r="B135" s="402" t="s">
        <v>439</v>
      </c>
      <c r="C135" s="421">
        <v>0</v>
      </c>
      <c r="D135" s="402"/>
      <c r="E135" s="402"/>
    </row>
    <row r="136" spans="1:5" ht="9.75" customHeight="1" x14ac:dyDescent="0.25">
      <c r="A136" s="420">
        <v>2252</v>
      </c>
      <c r="B136" s="402" t="s">
        <v>440</v>
      </c>
      <c r="C136" s="421">
        <v>0</v>
      </c>
      <c r="D136" s="402"/>
      <c r="E136" s="402"/>
    </row>
    <row r="137" spans="1:5" ht="9.75" customHeight="1" x14ac:dyDescent="0.25">
      <c r="A137" s="420">
        <v>2253</v>
      </c>
      <c r="B137" s="402" t="s">
        <v>441</v>
      </c>
      <c r="C137" s="421">
        <v>0</v>
      </c>
      <c r="D137" s="402"/>
      <c r="E137" s="402"/>
    </row>
    <row r="138" spans="1:5" ht="9.75" customHeight="1" x14ac:dyDescent="0.25">
      <c r="A138" s="420">
        <v>2254</v>
      </c>
      <c r="B138" s="402" t="s">
        <v>442</v>
      </c>
      <c r="C138" s="421">
        <v>0</v>
      </c>
      <c r="D138" s="402"/>
      <c r="E138" s="402"/>
    </row>
    <row r="139" spans="1:5" ht="9.75" customHeight="1" x14ac:dyDescent="0.25">
      <c r="A139" s="420">
        <v>2255</v>
      </c>
      <c r="B139" s="402" t="s">
        <v>443</v>
      </c>
      <c r="C139" s="421">
        <v>0</v>
      </c>
      <c r="D139" s="402"/>
      <c r="E139" s="402"/>
    </row>
    <row r="140" spans="1:5" ht="9.75" customHeight="1" x14ac:dyDescent="0.25">
      <c r="A140" s="420">
        <v>2256</v>
      </c>
      <c r="B140" s="402" t="s">
        <v>444</v>
      </c>
      <c r="C140" s="421">
        <v>0</v>
      </c>
      <c r="D140" s="402"/>
      <c r="E140" s="402"/>
    </row>
    <row r="141" spans="1:5" ht="9.75" customHeight="1" x14ac:dyDescent="0.25">
      <c r="A141" s="402"/>
      <c r="B141" s="402"/>
      <c r="C141" s="402"/>
      <c r="D141" s="402"/>
      <c r="E141" s="402"/>
    </row>
    <row r="142" spans="1:5" ht="9.75" customHeight="1" x14ac:dyDescent="0.25">
      <c r="A142" s="400" t="s">
        <v>445</v>
      </c>
      <c r="B142" s="400"/>
      <c r="C142" s="400"/>
      <c r="D142" s="400"/>
      <c r="E142" s="400"/>
    </row>
    <row r="143" spans="1:5" ht="9.75" customHeight="1" x14ac:dyDescent="0.25">
      <c r="A143" s="422" t="s">
        <v>99</v>
      </c>
      <c r="B143" s="422" t="s">
        <v>100</v>
      </c>
      <c r="C143" s="422" t="s">
        <v>101</v>
      </c>
      <c r="D143" s="404" t="s">
        <v>430</v>
      </c>
      <c r="E143" s="404" t="s">
        <v>325</v>
      </c>
    </row>
    <row r="144" spans="1:5" ht="9.75" customHeight="1" x14ac:dyDescent="0.25">
      <c r="A144" s="420">
        <v>2150</v>
      </c>
      <c r="B144" s="402" t="s">
        <v>446</v>
      </c>
      <c r="C144" s="421">
        <v>0</v>
      </c>
      <c r="D144" s="402"/>
      <c r="E144" s="402"/>
    </row>
    <row r="145" spans="1:5" ht="9.75" customHeight="1" x14ac:dyDescent="0.25">
      <c r="A145" s="420">
        <v>2151</v>
      </c>
      <c r="B145" s="402" t="s">
        <v>447</v>
      </c>
      <c r="C145" s="421">
        <v>0</v>
      </c>
      <c r="D145" s="402"/>
      <c r="E145" s="402"/>
    </row>
    <row r="146" spans="1:5" ht="9.75" customHeight="1" x14ac:dyDescent="0.25">
      <c r="A146" s="420">
        <v>2152</v>
      </c>
      <c r="B146" s="402" t="s">
        <v>448</v>
      </c>
      <c r="C146" s="421">
        <v>0</v>
      </c>
      <c r="D146" s="402"/>
      <c r="E146" s="402"/>
    </row>
    <row r="147" spans="1:5" ht="9.75" customHeight="1" x14ac:dyDescent="0.25">
      <c r="A147" s="420">
        <v>2159</v>
      </c>
      <c r="B147" s="402" t="s">
        <v>449</v>
      </c>
      <c r="C147" s="421">
        <v>0</v>
      </c>
      <c r="D147" s="402"/>
      <c r="E147" s="402"/>
    </row>
    <row r="148" spans="1:5" ht="9.75" customHeight="1" x14ac:dyDescent="0.25">
      <c r="A148" s="420">
        <v>2240</v>
      </c>
      <c r="B148" s="402" t="s">
        <v>450</v>
      </c>
      <c r="C148" s="421">
        <v>0</v>
      </c>
      <c r="D148" s="402"/>
      <c r="E148" s="402"/>
    </row>
    <row r="149" spans="1:5" ht="9.75" customHeight="1" x14ac:dyDescent="0.25">
      <c r="A149" s="420">
        <v>2241</v>
      </c>
      <c r="B149" s="402" t="s">
        <v>451</v>
      </c>
      <c r="C149" s="421">
        <v>0</v>
      </c>
      <c r="D149" s="402"/>
      <c r="E149" s="402"/>
    </row>
    <row r="150" spans="1:5" ht="9.75" customHeight="1" x14ac:dyDescent="0.25">
      <c r="A150" s="420">
        <v>2242</v>
      </c>
      <c r="B150" s="402" t="s">
        <v>452</v>
      </c>
      <c r="C150" s="421">
        <v>0</v>
      </c>
      <c r="D150" s="402"/>
      <c r="E150" s="402"/>
    </row>
    <row r="151" spans="1:5" ht="9.75" customHeight="1" x14ac:dyDescent="0.25">
      <c r="A151" s="420">
        <v>2249</v>
      </c>
      <c r="B151" s="402" t="s">
        <v>453</v>
      </c>
      <c r="C151" s="421">
        <v>0</v>
      </c>
      <c r="D151" s="402"/>
      <c r="E151" s="402"/>
    </row>
    <row r="152" spans="1:5" ht="9.75" customHeight="1" x14ac:dyDescent="0.25">
      <c r="A152" s="420"/>
      <c r="B152" s="402"/>
      <c r="C152" s="421"/>
      <c r="D152" s="402"/>
      <c r="E152" s="402"/>
    </row>
    <row r="153" spans="1:5" ht="9.75" customHeight="1" x14ac:dyDescent="0.25">
      <c r="A153" s="400" t="s">
        <v>454</v>
      </c>
      <c r="B153" s="400"/>
      <c r="C153" s="400"/>
      <c r="D153" s="400"/>
      <c r="E153" s="400"/>
    </row>
    <row r="154" spans="1:5" ht="9.75" customHeight="1" x14ac:dyDescent="0.25">
      <c r="A154" s="422" t="s">
        <v>99</v>
      </c>
      <c r="B154" s="422" t="s">
        <v>100</v>
      </c>
      <c r="C154" s="422" t="s">
        <v>101</v>
      </c>
      <c r="D154" s="404" t="s">
        <v>430</v>
      </c>
      <c r="E154" s="404" t="s">
        <v>325</v>
      </c>
    </row>
    <row r="155" spans="1:5" ht="9.75" customHeight="1" x14ac:dyDescent="0.25">
      <c r="A155" s="420">
        <v>2170</v>
      </c>
      <c r="B155" s="402" t="s">
        <v>455</v>
      </c>
      <c r="C155" s="421">
        <v>0</v>
      </c>
      <c r="D155" s="402"/>
      <c r="E155" s="402"/>
    </row>
    <row r="156" spans="1:5" ht="9.75" customHeight="1" x14ac:dyDescent="0.25">
      <c r="A156" s="420">
        <v>2171</v>
      </c>
      <c r="B156" s="402" t="s">
        <v>456</v>
      </c>
      <c r="C156" s="421">
        <v>0</v>
      </c>
      <c r="D156" s="402"/>
      <c r="E156" s="402"/>
    </row>
    <row r="157" spans="1:5" ht="9.75" customHeight="1" x14ac:dyDescent="0.25">
      <c r="A157" s="420">
        <v>2172</v>
      </c>
      <c r="B157" s="402" t="s">
        <v>457</v>
      </c>
      <c r="C157" s="421">
        <v>0</v>
      </c>
      <c r="D157" s="402"/>
      <c r="E157" s="402"/>
    </row>
    <row r="158" spans="1:5" ht="9.75" customHeight="1" x14ac:dyDescent="0.25">
      <c r="A158" s="420">
        <v>2179</v>
      </c>
      <c r="B158" s="402" t="s">
        <v>458</v>
      </c>
      <c r="C158" s="421">
        <v>0</v>
      </c>
      <c r="D158" s="402"/>
      <c r="E158" s="402"/>
    </row>
    <row r="159" spans="1:5" ht="9.75" customHeight="1" x14ac:dyDescent="0.25">
      <c r="A159" s="420">
        <v>2260</v>
      </c>
      <c r="B159" s="402" t="s">
        <v>459</v>
      </c>
      <c r="C159" s="421">
        <v>0</v>
      </c>
      <c r="D159" s="402"/>
      <c r="E159" s="402"/>
    </row>
    <row r="160" spans="1:5" ht="9.75" customHeight="1" x14ac:dyDescent="0.25">
      <c r="A160" s="420">
        <v>2261</v>
      </c>
      <c r="B160" s="402" t="s">
        <v>460</v>
      </c>
      <c r="C160" s="421">
        <v>0</v>
      </c>
      <c r="D160" s="402"/>
      <c r="E160" s="402"/>
    </row>
    <row r="161" spans="1:5" ht="9.75" customHeight="1" x14ac:dyDescent="0.25">
      <c r="A161" s="420">
        <v>2262</v>
      </c>
      <c r="B161" s="402" t="s">
        <v>461</v>
      </c>
      <c r="C161" s="421">
        <v>0</v>
      </c>
      <c r="D161" s="402"/>
      <c r="E161" s="402"/>
    </row>
    <row r="162" spans="1:5" ht="9.75" customHeight="1" x14ac:dyDescent="0.25">
      <c r="A162" s="420">
        <v>2263</v>
      </c>
      <c r="B162" s="402" t="s">
        <v>462</v>
      </c>
      <c r="C162" s="421">
        <v>0</v>
      </c>
      <c r="D162" s="402"/>
      <c r="E162" s="402"/>
    </row>
    <row r="163" spans="1:5" ht="9.75" customHeight="1" x14ac:dyDescent="0.25">
      <c r="A163" s="420">
        <v>2269</v>
      </c>
      <c r="B163" s="402" t="s">
        <v>463</v>
      </c>
      <c r="C163" s="421">
        <v>0</v>
      </c>
      <c r="D163" s="402"/>
      <c r="E163" s="402"/>
    </row>
    <row r="164" spans="1:5" ht="9.75" customHeight="1" x14ac:dyDescent="0.25">
      <c r="A164" s="402"/>
      <c r="B164" s="402"/>
      <c r="C164" s="402"/>
      <c r="D164" s="402"/>
      <c r="E164" s="402"/>
    </row>
    <row r="165" spans="1:5" ht="9.75" customHeight="1" x14ac:dyDescent="0.25">
      <c r="A165" s="400" t="s">
        <v>464</v>
      </c>
      <c r="B165" s="400"/>
      <c r="C165" s="400"/>
      <c r="D165" s="400"/>
      <c r="E165" s="400"/>
    </row>
    <row r="166" spans="1:5" ht="9.75" customHeight="1" x14ac:dyDescent="0.25">
      <c r="A166" s="422" t="s">
        <v>99</v>
      </c>
      <c r="B166" s="422" t="s">
        <v>100</v>
      </c>
      <c r="C166" s="422" t="s">
        <v>101</v>
      </c>
      <c r="D166" s="404" t="s">
        <v>430</v>
      </c>
      <c r="E166" s="404" t="s">
        <v>325</v>
      </c>
    </row>
    <row r="167" spans="1:5" ht="9.75" customHeight="1" x14ac:dyDescent="0.25">
      <c r="A167" s="420">
        <v>2190</v>
      </c>
      <c r="B167" s="402" t="s">
        <v>465</v>
      </c>
      <c r="C167" s="421">
        <v>0</v>
      </c>
      <c r="D167" s="402"/>
      <c r="E167" s="402"/>
    </row>
    <row r="168" spans="1:5" ht="9.75" customHeight="1" x14ac:dyDescent="0.25">
      <c r="A168" s="420">
        <v>2191</v>
      </c>
      <c r="B168" s="402" t="s">
        <v>466</v>
      </c>
      <c r="C168" s="421">
        <v>0</v>
      </c>
      <c r="D168" s="402"/>
      <c r="E168" s="402"/>
    </row>
    <row r="169" spans="1:5" ht="9.75" customHeight="1" x14ac:dyDescent="0.25">
      <c r="A169" s="420">
        <v>2192</v>
      </c>
      <c r="B169" s="402" t="s">
        <v>467</v>
      </c>
      <c r="C169" s="421">
        <v>0</v>
      </c>
      <c r="D169" s="402"/>
      <c r="E169" s="402"/>
    </row>
    <row r="170" spans="1:5" ht="9.75" customHeight="1" x14ac:dyDescent="0.25">
      <c r="A170" s="420">
        <v>2199</v>
      </c>
      <c r="B170" s="402" t="s">
        <v>468</v>
      </c>
      <c r="C170" s="421">
        <v>0</v>
      </c>
      <c r="D170" s="402"/>
      <c r="E170" s="402"/>
    </row>
    <row r="171" spans="1:5" ht="9.75" customHeight="1" x14ac:dyDescent="0.25">
      <c r="A171" s="402"/>
      <c r="B171" s="402"/>
      <c r="C171" s="402"/>
      <c r="D171" s="402"/>
      <c r="E171" s="402"/>
    </row>
    <row r="172" spans="1:5" ht="9.75" customHeight="1" x14ac:dyDescent="0.25">
      <c r="A172" s="402"/>
      <c r="B172" s="402"/>
      <c r="C172" s="402"/>
      <c r="D172" s="402"/>
      <c r="E172" s="402"/>
    </row>
    <row r="173" spans="1:5" ht="9.75" customHeight="1" x14ac:dyDescent="0.25">
      <c r="A173" s="402"/>
      <c r="B173" s="402" t="s">
        <v>309</v>
      </c>
      <c r="C173" s="402"/>
      <c r="D173" s="402"/>
      <c r="E173" s="402"/>
    </row>
  </sheetData>
  <mergeCells count="4">
    <mergeCell ref="A1:F1"/>
    <mergeCell ref="A2:F2"/>
    <mergeCell ref="A3:F3"/>
    <mergeCell ref="A4:F4"/>
  </mergeCells>
  <pageMargins left="0.7" right="0.7" top="0.75" bottom="0.75" header="0" footer="0"/>
  <pageSetup scale="53" fitToHeight="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H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style="397" customWidth="1"/>
    <col min="2" max="2" width="48.140625" style="397" customWidth="1"/>
    <col min="3" max="3" width="22.85546875" style="397" customWidth="1"/>
    <col min="4" max="5" width="16.85546875" style="397" customWidth="1"/>
    <col min="6" max="26" width="9.140625" style="397" customWidth="1"/>
    <col min="27" max="16384" width="14.42578125" style="397"/>
  </cols>
  <sheetData>
    <row r="1" spans="1:8" ht="11.25" customHeight="1" x14ac:dyDescent="0.25">
      <c r="A1" s="591" t="s">
        <v>2005</v>
      </c>
      <c r="B1" s="592"/>
      <c r="C1" s="592"/>
      <c r="D1" s="419" t="s">
        <v>92</v>
      </c>
      <c r="E1" s="396">
        <v>2024</v>
      </c>
    </row>
    <row r="2" spans="1:8" ht="11.25" customHeight="1" x14ac:dyDescent="0.25">
      <c r="A2" s="591" t="s">
        <v>469</v>
      </c>
      <c r="B2" s="592"/>
      <c r="C2" s="592"/>
      <c r="D2" s="419" t="s">
        <v>94</v>
      </c>
      <c r="E2" s="396" t="s">
        <v>636</v>
      </c>
    </row>
    <row r="3" spans="1:8" ht="11.25" customHeight="1" x14ac:dyDescent="0.25">
      <c r="A3" s="591" t="s">
        <v>1959</v>
      </c>
      <c r="B3" s="592"/>
      <c r="C3" s="592"/>
      <c r="D3" s="419" t="s">
        <v>95</v>
      </c>
      <c r="E3" s="396" t="s">
        <v>638</v>
      </c>
    </row>
    <row r="4" spans="1:8" ht="11.25" customHeight="1" x14ac:dyDescent="0.25">
      <c r="A4" s="591" t="s">
        <v>96</v>
      </c>
      <c r="B4" s="592"/>
      <c r="C4" s="592"/>
      <c r="D4" s="419"/>
      <c r="E4" s="396"/>
    </row>
    <row r="5" spans="1:8" ht="9.75" customHeight="1" x14ac:dyDescent="0.25">
      <c r="A5" s="399" t="s">
        <v>97</v>
      </c>
      <c r="B5" s="400"/>
      <c r="C5" s="400"/>
      <c r="D5" s="400"/>
      <c r="E5" s="400"/>
    </row>
    <row r="6" spans="1:8" ht="9.75" customHeight="1" x14ac:dyDescent="0.25">
      <c r="A6" s="402"/>
      <c r="B6" s="402"/>
      <c r="C6" s="402"/>
      <c r="D6" s="402"/>
      <c r="E6" s="402"/>
    </row>
    <row r="7" spans="1:8" ht="9.75" customHeight="1" x14ac:dyDescent="0.25">
      <c r="A7" s="400" t="s">
        <v>470</v>
      </c>
      <c r="B7" s="400"/>
      <c r="C7" s="400"/>
      <c r="D7" s="400"/>
      <c r="E7" s="400"/>
    </row>
    <row r="8" spans="1:8" ht="9.75" customHeight="1" x14ac:dyDescent="0.25">
      <c r="A8" s="404" t="s">
        <v>99</v>
      </c>
      <c r="B8" s="404" t="s">
        <v>100</v>
      </c>
      <c r="C8" s="404" t="s">
        <v>101</v>
      </c>
      <c r="D8" s="404" t="s">
        <v>312</v>
      </c>
      <c r="E8" s="404" t="s">
        <v>430</v>
      </c>
    </row>
    <row r="9" spans="1:8" ht="9.75" customHeight="1" x14ac:dyDescent="0.25">
      <c r="A9" s="420">
        <v>3110</v>
      </c>
      <c r="B9" s="402" t="s">
        <v>156</v>
      </c>
      <c r="C9" s="421">
        <v>0</v>
      </c>
      <c r="D9" s="402"/>
      <c r="E9" s="402"/>
    </row>
    <row r="10" spans="1:8" ht="9.75" customHeight="1" x14ac:dyDescent="0.25">
      <c r="A10" s="420">
        <v>3120</v>
      </c>
      <c r="B10" s="402" t="s">
        <v>471</v>
      </c>
      <c r="C10" s="421">
        <v>0</v>
      </c>
      <c r="D10" s="402"/>
      <c r="E10" s="402"/>
    </row>
    <row r="11" spans="1:8" ht="9.75" customHeight="1" x14ac:dyDescent="0.25">
      <c r="A11" s="420">
        <v>3130</v>
      </c>
      <c r="B11" s="402" t="s">
        <v>472</v>
      </c>
      <c r="C11" s="421">
        <v>0</v>
      </c>
      <c r="D11" s="402"/>
      <c r="E11" s="402"/>
    </row>
    <row r="12" spans="1:8" ht="9.75" customHeight="1" x14ac:dyDescent="0.25">
      <c r="A12" s="402"/>
      <c r="B12" s="402"/>
      <c r="C12" s="402"/>
      <c r="D12" s="402"/>
      <c r="E12" s="402"/>
    </row>
    <row r="13" spans="1:8" ht="9.75" customHeight="1" x14ac:dyDescent="0.25">
      <c r="A13" s="400" t="s">
        <v>473</v>
      </c>
      <c r="B13" s="400"/>
      <c r="C13" s="400"/>
      <c r="D13" s="400"/>
      <c r="E13" s="400"/>
    </row>
    <row r="14" spans="1:8" ht="9.75" customHeight="1" x14ac:dyDescent="0.25">
      <c r="A14" s="404" t="s">
        <v>99</v>
      </c>
      <c r="B14" s="404" t="s">
        <v>100</v>
      </c>
      <c r="C14" s="404" t="s">
        <v>101</v>
      </c>
      <c r="D14" s="404" t="s">
        <v>474</v>
      </c>
      <c r="E14" s="404"/>
    </row>
    <row r="15" spans="1:8" ht="9.75" customHeight="1" x14ac:dyDescent="0.25">
      <c r="A15" s="420">
        <v>3210</v>
      </c>
      <c r="B15" s="402" t="s">
        <v>475</v>
      </c>
      <c r="C15" s="421">
        <v>1812003.25</v>
      </c>
      <c r="D15" s="402"/>
      <c r="E15" s="402"/>
      <c r="H15" s="411"/>
    </row>
    <row r="16" spans="1:8" ht="9.75" customHeight="1" x14ac:dyDescent="0.25">
      <c r="A16" s="420">
        <v>3220</v>
      </c>
      <c r="B16" s="402" t="s">
        <v>476</v>
      </c>
      <c r="C16" s="421">
        <v>3339003.98</v>
      </c>
      <c r="D16" s="402"/>
      <c r="E16" s="402"/>
    </row>
    <row r="17" spans="1:4" ht="9.75" customHeight="1" x14ac:dyDescent="0.25">
      <c r="A17" s="420">
        <v>3230</v>
      </c>
      <c r="B17" s="402" t="s">
        <v>477</v>
      </c>
      <c r="C17" s="421">
        <v>0</v>
      </c>
      <c r="D17" s="402"/>
    </row>
    <row r="18" spans="1:4" ht="9.75" customHeight="1" x14ac:dyDescent="0.25">
      <c r="A18" s="420">
        <v>3231</v>
      </c>
      <c r="B18" s="402" t="s">
        <v>478</v>
      </c>
      <c r="C18" s="421">
        <v>0</v>
      </c>
      <c r="D18" s="402"/>
    </row>
    <row r="19" spans="1:4" ht="9.75" customHeight="1" x14ac:dyDescent="0.25">
      <c r="A19" s="420">
        <v>3232</v>
      </c>
      <c r="B19" s="402" t="s">
        <v>479</v>
      </c>
      <c r="C19" s="421">
        <v>0</v>
      </c>
      <c r="D19" s="402"/>
    </row>
    <row r="20" spans="1:4" ht="9.75" customHeight="1" x14ac:dyDescent="0.25">
      <c r="A20" s="420">
        <v>3233</v>
      </c>
      <c r="B20" s="402" t="s">
        <v>480</v>
      </c>
      <c r="C20" s="421">
        <v>0</v>
      </c>
      <c r="D20" s="402"/>
    </row>
    <row r="21" spans="1:4" ht="9.75" customHeight="1" x14ac:dyDescent="0.25">
      <c r="A21" s="420">
        <v>3239</v>
      </c>
      <c r="B21" s="402" t="s">
        <v>481</v>
      </c>
      <c r="C21" s="421">
        <v>0</v>
      </c>
      <c r="D21" s="402"/>
    </row>
    <row r="22" spans="1:4" ht="9.75" customHeight="1" x14ac:dyDescent="0.25">
      <c r="A22" s="420">
        <v>3240</v>
      </c>
      <c r="B22" s="402" t="s">
        <v>482</v>
      </c>
      <c r="C22" s="421">
        <v>0</v>
      </c>
      <c r="D22" s="402"/>
    </row>
    <row r="23" spans="1:4" ht="9.75" customHeight="1" x14ac:dyDescent="0.25">
      <c r="A23" s="420">
        <v>3241</v>
      </c>
      <c r="B23" s="402" t="s">
        <v>483</v>
      </c>
      <c r="C23" s="421">
        <v>0</v>
      </c>
      <c r="D23" s="402"/>
    </row>
    <row r="24" spans="1:4" ht="9.75" customHeight="1" x14ac:dyDescent="0.25">
      <c r="A24" s="420">
        <v>3242</v>
      </c>
      <c r="B24" s="402" t="s">
        <v>484</v>
      </c>
      <c r="C24" s="421">
        <v>0</v>
      </c>
      <c r="D24" s="402"/>
    </row>
    <row r="25" spans="1:4" ht="9.75" customHeight="1" x14ac:dyDescent="0.25">
      <c r="A25" s="420">
        <v>3243</v>
      </c>
      <c r="B25" s="402" t="s">
        <v>485</v>
      </c>
      <c r="C25" s="421">
        <v>0</v>
      </c>
      <c r="D25" s="402"/>
    </row>
    <row r="26" spans="1:4" ht="9.75" customHeight="1" x14ac:dyDescent="0.25">
      <c r="A26" s="420">
        <v>3250</v>
      </c>
      <c r="B26" s="402" t="s">
        <v>486</v>
      </c>
      <c r="C26" s="421">
        <v>57167.74</v>
      </c>
      <c r="D26" s="402"/>
    </row>
    <row r="27" spans="1:4" ht="9.75" customHeight="1" x14ac:dyDescent="0.25">
      <c r="A27" s="420">
        <v>3251</v>
      </c>
      <c r="B27" s="402" t="s">
        <v>487</v>
      </c>
      <c r="C27" s="421">
        <v>0</v>
      </c>
      <c r="D27" s="402"/>
    </row>
    <row r="28" spans="1:4" ht="9.75" customHeight="1" x14ac:dyDescent="0.25">
      <c r="A28" s="420">
        <v>3252</v>
      </c>
      <c r="B28" s="402" t="s">
        <v>488</v>
      </c>
      <c r="C28" s="421">
        <v>57167.74</v>
      </c>
      <c r="D28" s="402"/>
    </row>
    <row r="29" spans="1:4" ht="9.75" customHeight="1" x14ac:dyDescent="0.25">
      <c r="A29" s="402"/>
      <c r="B29" s="402"/>
      <c r="C29" s="402"/>
      <c r="D29" s="402"/>
    </row>
    <row r="30" spans="1:4" ht="9.75" customHeight="1" x14ac:dyDescent="0.25">
      <c r="A30" s="402"/>
      <c r="B30" s="402" t="s">
        <v>309</v>
      </c>
      <c r="C30" s="402"/>
      <c r="D30" s="402"/>
    </row>
  </sheetData>
  <mergeCells count="4">
    <mergeCell ref="A1:C1"/>
    <mergeCell ref="A2:C2"/>
    <mergeCell ref="A3:C3"/>
    <mergeCell ref="A4:C4"/>
  </mergeCells>
  <pageMargins left="0.7" right="0.7" top="0.75" bottom="0.75" header="0" footer="0"/>
  <pageSetup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G141"/>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style="397" customWidth="1"/>
    <col min="2" max="2" width="63.42578125" style="397" customWidth="1"/>
    <col min="3" max="3" width="15.140625" style="397" customWidth="1"/>
    <col min="4" max="4" width="16.42578125" style="397" customWidth="1"/>
    <col min="5" max="5" width="19.140625" style="397" customWidth="1"/>
    <col min="6" max="26" width="9.140625" style="397" customWidth="1"/>
    <col min="27" max="16384" width="14.42578125" style="397"/>
  </cols>
  <sheetData>
    <row r="1" spans="1:5" ht="11.25" customHeight="1" x14ac:dyDescent="0.25">
      <c r="A1" s="591" t="s">
        <v>2005</v>
      </c>
      <c r="B1" s="592"/>
      <c r="C1" s="592"/>
      <c r="D1" s="419" t="s">
        <v>92</v>
      </c>
      <c r="E1" s="396">
        <v>2024</v>
      </c>
    </row>
    <row r="2" spans="1:5" ht="11.25" customHeight="1" x14ac:dyDescent="0.25">
      <c r="A2" s="591" t="s">
        <v>489</v>
      </c>
      <c r="B2" s="592"/>
      <c r="C2" s="592"/>
      <c r="D2" s="419" t="s">
        <v>94</v>
      </c>
      <c r="E2" s="396" t="s">
        <v>636</v>
      </c>
    </row>
    <row r="3" spans="1:5" ht="11.25" customHeight="1" x14ac:dyDescent="0.25">
      <c r="A3" s="591" t="s">
        <v>1959</v>
      </c>
      <c r="B3" s="592"/>
      <c r="C3" s="592"/>
      <c r="D3" s="419" t="s">
        <v>95</v>
      </c>
      <c r="E3" s="396" t="s">
        <v>638</v>
      </c>
    </row>
    <row r="4" spans="1:5" ht="11.25" customHeight="1" x14ac:dyDescent="0.25">
      <c r="A4" s="591" t="s">
        <v>96</v>
      </c>
      <c r="B4" s="592"/>
      <c r="C4" s="592"/>
      <c r="D4" s="419"/>
      <c r="E4" s="396"/>
    </row>
    <row r="5" spans="1:5" ht="9.75" customHeight="1" x14ac:dyDescent="0.25">
      <c r="A5" s="399" t="s">
        <v>97</v>
      </c>
      <c r="B5" s="400"/>
      <c r="C5" s="400"/>
      <c r="D5" s="400"/>
      <c r="E5" s="400"/>
    </row>
    <row r="6" spans="1:5" ht="9.75" customHeight="1" x14ac:dyDescent="0.25">
      <c r="A6" s="402"/>
      <c r="B6" s="402"/>
      <c r="C6" s="402"/>
      <c r="D6" s="402"/>
      <c r="E6" s="402"/>
    </row>
    <row r="7" spans="1:5" ht="9.75" customHeight="1" x14ac:dyDescent="0.25">
      <c r="A7" s="400" t="s">
        <v>490</v>
      </c>
      <c r="B7" s="400"/>
      <c r="C7" s="400"/>
      <c r="D7" s="400"/>
      <c r="E7" s="402"/>
    </row>
    <row r="8" spans="1:5" ht="9.75" customHeight="1" x14ac:dyDescent="0.25">
      <c r="A8" s="404" t="s">
        <v>99</v>
      </c>
      <c r="B8" s="404" t="s">
        <v>100</v>
      </c>
      <c r="C8" s="405">
        <v>2024</v>
      </c>
      <c r="D8" s="405">
        <v>2023</v>
      </c>
      <c r="E8" s="402"/>
    </row>
    <row r="9" spans="1:5" ht="9.75" customHeight="1" x14ac:dyDescent="0.25">
      <c r="A9" s="420">
        <v>1111</v>
      </c>
      <c r="B9" s="402" t="s">
        <v>491</v>
      </c>
      <c r="C9" s="421">
        <v>0</v>
      </c>
      <c r="D9" s="421">
        <v>0</v>
      </c>
      <c r="E9" s="402"/>
    </row>
    <row r="10" spans="1:5" ht="9.75" customHeight="1" x14ac:dyDescent="0.25">
      <c r="A10" s="420">
        <v>1112</v>
      </c>
      <c r="B10" s="402" t="s">
        <v>492</v>
      </c>
      <c r="C10" s="421">
        <v>6064693.6699999999</v>
      </c>
      <c r="D10" s="421">
        <v>5031128.3099999996</v>
      </c>
      <c r="E10" s="402"/>
    </row>
    <row r="11" spans="1:5" ht="9.75" customHeight="1" x14ac:dyDescent="0.25">
      <c r="A11" s="420">
        <v>1113</v>
      </c>
      <c r="B11" s="402" t="s">
        <v>493</v>
      </c>
      <c r="C11" s="421">
        <v>0</v>
      </c>
      <c r="D11" s="421">
        <v>0</v>
      </c>
      <c r="E11" s="402"/>
    </row>
    <row r="12" spans="1:5" ht="9.75" customHeight="1" x14ac:dyDescent="0.25">
      <c r="A12" s="420">
        <v>1114</v>
      </c>
      <c r="B12" s="402" t="s">
        <v>313</v>
      </c>
      <c r="C12" s="421">
        <v>0</v>
      </c>
      <c r="D12" s="421">
        <v>0</v>
      </c>
      <c r="E12" s="402"/>
    </row>
    <row r="13" spans="1:5" ht="9.75" customHeight="1" x14ac:dyDescent="0.25">
      <c r="A13" s="420">
        <v>1115</v>
      </c>
      <c r="B13" s="402" t="s">
        <v>314</v>
      </c>
      <c r="C13" s="421">
        <v>0</v>
      </c>
      <c r="D13" s="421">
        <v>0</v>
      </c>
      <c r="E13" s="402"/>
    </row>
    <row r="14" spans="1:5" ht="9.75" customHeight="1" x14ac:dyDescent="0.25">
      <c r="A14" s="420">
        <v>1116</v>
      </c>
      <c r="B14" s="402" t="s">
        <v>494</v>
      </c>
      <c r="C14" s="421">
        <v>0</v>
      </c>
      <c r="D14" s="421">
        <v>0</v>
      </c>
      <c r="E14" s="402"/>
    </row>
    <row r="15" spans="1:5" ht="9.75" customHeight="1" x14ac:dyDescent="0.25">
      <c r="A15" s="420">
        <v>1119</v>
      </c>
      <c r="B15" s="402" t="s">
        <v>495</v>
      </c>
      <c r="C15" s="421">
        <v>0</v>
      </c>
      <c r="D15" s="421">
        <v>0</v>
      </c>
      <c r="E15" s="402"/>
    </row>
    <row r="16" spans="1:5" ht="9.75" customHeight="1" x14ac:dyDescent="0.25">
      <c r="A16" s="423">
        <v>1110</v>
      </c>
      <c r="B16" s="424" t="s">
        <v>496</v>
      </c>
      <c r="C16" s="425">
        <f>+SUM(C9:C15)</f>
        <v>6064693.6699999999</v>
      </c>
      <c r="D16" s="425">
        <f>+SUM(D9:D15)</f>
        <v>5031128.3099999996</v>
      </c>
      <c r="E16" s="402"/>
    </row>
    <row r="19" spans="1:4" ht="9.75" customHeight="1" x14ac:dyDescent="0.25">
      <c r="A19" s="400" t="s">
        <v>497</v>
      </c>
      <c r="B19" s="400"/>
      <c r="C19" s="400"/>
      <c r="D19" s="400"/>
    </row>
    <row r="20" spans="1:4" ht="9.75" customHeight="1" x14ac:dyDescent="0.25">
      <c r="A20" s="404" t="s">
        <v>99</v>
      </c>
      <c r="B20" s="404" t="s">
        <v>100</v>
      </c>
      <c r="C20" s="405">
        <v>2024</v>
      </c>
      <c r="D20" s="405">
        <v>2023</v>
      </c>
    </row>
    <row r="21" spans="1:4" ht="9.75" customHeight="1" x14ac:dyDescent="0.25">
      <c r="A21" s="423">
        <v>1230</v>
      </c>
      <c r="B21" s="426" t="s">
        <v>363</v>
      </c>
      <c r="C21" s="425">
        <v>0</v>
      </c>
      <c r="D21" s="425">
        <v>0</v>
      </c>
    </row>
    <row r="22" spans="1:4" ht="9.75" customHeight="1" x14ac:dyDescent="0.25">
      <c r="A22" s="420">
        <v>1231</v>
      </c>
      <c r="B22" s="402" t="s">
        <v>364</v>
      </c>
      <c r="C22" s="421">
        <v>0</v>
      </c>
      <c r="D22" s="421">
        <v>0</v>
      </c>
    </row>
    <row r="23" spans="1:4" ht="9.75" customHeight="1" x14ac:dyDescent="0.25">
      <c r="A23" s="420">
        <v>1232</v>
      </c>
      <c r="B23" s="402" t="s">
        <v>365</v>
      </c>
      <c r="C23" s="421">
        <v>0</v>
      </c>
      <c r="D23" s="421">
        <v>0</v>
      </c>
    </row>
    <row r="24" spans="1:4" ht="9.75" customHeight="1" x14ac:dyDescent="0.25">
      <c r="A24" s="420">
        <v>1233</v>
      </c>
      <c r="B24" s="402" t="s">
        <v>366</v>
      </c>
      <c r="C24" s="421">
        <v>0</v>
      </c>
      <c r="D24" s="421">
        <v>0</v>
      </c>
    </row>
    <row r="25" spans="1:4" ht="9.75" customHeight="1" x14ac:dyDescent="0.25">
      <c r="A25" s="420">
        <v>1234</v>
      </c>
      <c r="B25" s="402" t="s">
        <v>367</v>
      </c>
      <c r="C25" s="421">
        <v>0</v>
      </c>
      <c r="D25" s="421">
        <v>0</v>
      </c>
    </row>
    <row r="26" spans="1:4" ht="9.75" customHeight="1" x14ac:dyDescent="0.25">
      <c r="A26" s="420">
        <v>1235</v>
      </c>
      <c r="B26" s="402" t="s">
        <v>368</v>
      </c>
      <c r="C26" s="421">
        <v>0</v>
      </c>
      <c r="D26" s="421">
        <v>0</v>
      </c>
    </row>
    <row r="27" spans="1:4" ht="9.75" customHeight="1" x14ac:dyDescent="0.25">
      <c r="A27" s="420">
        <v>1236</v>
      </c>
      <c r="B27" s="402" t="s">
        <v>369</v>
      </c>
      <c r="C27" s="421">
        <v>0</v>
      </c>
      <c r="D27" s="421">
        <v>0</v>
      </c>
    </row>
    <row r="28" spans="1:4" ht="9.75" customHeight="1" x14ac:dyDescent="0.25">
      <c r="A28" s="420">
        <v>1239</v>
      </c>
      <c r="B28" s="402" t="s">
        <v>370</v>
      </c>
      <c r="C28" s="421">
        <v>0</v>
      </c>
      <c r="D28" s="421">
        <v>0</v>
      </c>
    </row>
    <row r="29" spans="1:4" ht="9.75" customHeight="1" x14ac:dyDescent="0.25">
      <c r="A29" s="423">
        <v>1240</v>
      </c>
      <c r="B29" s="426" t="s">
        <v>371</v>
      </c>
      <c r="C29" s="130">
        <f>+SUM(C30:C37)</f>
        <v>161390.79999999999</v>
      </c>
      <c r="D29" s="130">
        <f>+SUM(D30:D37)</f>
        <v>320684.48</v>
      </c>
    </row>
    <row r="30" spans="1:4" ht="9.75" customHeight="1" x14ac:dyDescent="0.25">
      <c r="A30" s="420">
        <v>1241</v>
      </c>
      <c r="B30" s="402" t="s">
        <v>372</v>
      </c>
      <c r="C30" s="421">
        <v>108204.8</v>
      </c>
      <c r="D30" s="421">
        <v>290054.48</v>
      </c>
    </row>
    <row r="31" spans="1:4" ht="9.75" customHeight="1" x14ac:dyDescent="0.25">
      <c r="A31" s="420">
        <v>1242</v>
      </c>
      <c r="B31" s="402" t="s">
        <v>373</v>
      </c>
      <c r="C31" s="421">
        <v>53186</v>
      </c>
      <c r="D31" s="421">
        <v>9245</v>
      </c>
    </row>
    <row r="32" spans="1:4" ht="9.75" customHeight="1" x14ac:dyDescent="0.25">
      <c r="A32" s="420">
        <v>1243</v>
      </c>
      <c r="B32" s="402" t="s">
        <v>374</v>
      </c>
      <c r="C32" s="421">
        <v>0</v>
      </c>
      <c r="D32" s="421">
        <v>0</v>
      </c>
    </row>
    <row r="33" spans="1:7" ht="9.75" customHeight="1" x14ac:dyDescent="0.25">
      <c r="A33" s="420">
        <v>1244</v>
      </c>
      <c r="B33" s="402" t="s">
        <v>375</v>
      </c>
      <c r="C33" s="421">
        <v>0</v>
      </c>
      <c r="D33" s="421">
        <v>0</v>
      </c>
    </row>
    <row r="34" spans="1:7" ht="9.75" customHeight="1" x14ac:dyDescent="0.25">
      <c r="A34" s="420">
        <v>1245</v>
      </c>
      <c r="B34" s="402" t="s">
        <v>376</v>
      </c>
      <c r="C34" s="421">
        <v>0</v>
      </c>
      <c r="D34" s="421">
        <v>0</v>
      </c>
    </row>
    <row r="35" spans="1:7" ht="9.75" customHeight="1" x14ac:dyDescent="0.25">
      <c r="A35" s="420">
        <v>1246</v>
      </c>
      <c r="B35" s="402" t="s">
        <v>377</v>
      </c>
      <c r="C35" s="421">
        <v>0</v>
      </c>
      <c r="D35" s="421">
        <v>21385</v>
      </c>
    </row>
    <row r="36" spans="1:7" ht="9.75" customHeight="1" x14ac:dyDescent="0.25">
      <c r="A36" s="420">
        <v>1247</v>
      </c>
      <c r="B36" s="402" t="s">
        <v>378</v>
      </c>
      <c r="C36" s="421">
        <v>0</v>
      </c>
      <c r="D36" s="421">
        <v>0</v>
      </c>
    </row>
    <row r="37" spans="1:7" ht="9.75" customHeight="1" x14ac:dyDescent="0.25">
      <c r="A37" s="420">
        <v>1248</v>
      </c>
      <c r="B37" s="402" t="s">
        <v>379</v>
      </c>
      <c r="C37" s="421">
        <v>0</v>
      </c>
      <c r="D37" s="421">
        <v>0</v>
      </c>
    </row>
    <row r="38" spans="1:7" ht="9.75" customHeight="1" x14ac:dyDescent="0.25">
      <c r="A38" s="423">
        <v>1250</v>
      </c>
      <c r="B38" s="426" t="s">
        <v>385</v>
      </c>
      <c r="C38" s="425">
        <v>0</v>
      </c>
      <c r="D38" s="425">
        <v>0</v>
      </c>
    </row>
    <row r="39" spans="1:7" ht="9.75" customHeight="1" x14ac:dyDescent="0.25">
      <c r="A39" s="420">
        <v>1251</v>
      </c>
      <c r="B39" s="402" t="s">
        <v>386</v>
      </c>
      <c r="C39" s="421">
        <v>0</v>
      </c>
      <c r="D39" s="421">
        <v>0</v>
      </c>
    </row>
    <row r="40" spans="1:7" ht="9.75" customHeight="1" x14ac:dyDescent="0.25">
      <c r="A40" s="420">
        <v>1252</v>
      </c>
      <c r="B40" s="402" t="s">
        <v>387</v>
      </c>
      <c r="C40" s="421">
        <v>0</v>
      </c>
      <c r="D40" s="421">
        <v>0</v>
      </c>
    </row>
    <row r="41" spans="1:7" ht="9.75" customHeight="1" x14ac:dyDescent="0.25">
      <c r="A41" s="420">
        <v>1253</v>
      </c>
      <c r="B41" s="402" t="s">
        <v>388</v>
      </c>
      <c r="C41" s="421">
        <v>0</v>
      </c>
      <c r="D41" s="421">
        <v>0</v>
      </c>
    </row>
    <row r="42" spans="1:7" ht="9.75" customHeight="1" x14ac:dyDescent="0.25">
      <c r="A42" s="420">
        <v>1254</v>
      </c>
      <c r="B42" s="402" t="s">
        <v>389</v>
      </c>
      <c r="C42" s="421">
        <v>0</v>
      </c>
      <c r="D42" s="421">
        <v>0</v>
      </c>
    </row>
    <row r="43" spans="1:7" ht="9.75" customHeight="1" x14ac:dyDescent="0.25">
      <c r="A43" s="420">
        <v>1259</v>
      </c>
      <c r="B43" s="402" t="s">
        <v>390</v>
      </c>
      <c r="C43" s="421">
        <v>0</v>
      </c>
      <c r="D43" s="421">
        <v>0</v>
      </c>
    </row>
    <row r="44" spans="1:7" ht="9.75" customHeight="1" x14ac:dyDescent="0.25">
      <c r="A44" s="420"/>
      <c r="B44" s="424" t="s">
        <v>498</v>
      </c>
      <c r="C44" s="425">
        <f>C21+C29+C38</f>
        <v>161390.79999999999</v>
      </c>
      <c r="D44" s="425">
        <f>D21+D29+D38</f>
        <v>320684.48</v>
      </c>
    </row>
    <row r="45" spans="1:7" ht="9.75" customHeight="1" x14ac:dyDescent="0.25">
      <c r="A45" s="402"/>
      <c r="B45" s="402"/>
      <c r="C45" s="402"/>
      <c r="D45" s="402"/>
    </row>
    <row r="46" spans="1:7" ht="9.75" customHeight="1" x14ac:dyDescent="0.25">
      <c r="A46" s="400" t="s">
        <v>499</v>
      </c>
      <c r="B46" s="400"/>
      <c r="C46" s="400"/>
      <c r="D46" s="400"/>
    </row>
    <row r="47" spans="1:7" ht="9.75" customHeight="1" x14ac:dyDescent="0.25">
      <c r="A47" s="404" t="s">
        <v>99</v>
      </c>
      <c r="B47" s="404" t="s">
        <v>100</v>
      </c>
      <c r="C47" s="405">
        <v>2024</v>
      </c>
      <c r="D47" s="405">
        <v>2023</v>
      </c>
    </row>
    <row r="48" spans="1:7" ht="11.25" customHeight="1" x14ac:dyDescent="0.25">
      <c r="A48" s="423">
        <v>3210</v>
      </c>
      <c r="B48" s="426" t="s">
        <v>500</v>
      </c>
      <c r="C48" s="425">
        <v>1812003.25</v>
      </c>
      <c r="D48" s="425">
        <v>1460298.3199999901</v>
      </c>
      <c r="G48" s="411"/>
    </row>
    <row r="49" spans="1:4" ht="11.25" customHeight="1" x14ac:dyDescent="0.25">
      <c r="A49" s="420"/>
      <c r="B49" s="424" t="s">
        <v>501</v>
      </c>
      <c r="C49" s="130">
        <f>+C50+C62+C90+C93</f>
        <v>913985.71</v>
      </c>
      <c r="D49" s="130">
        <f>+D50+D62+D90+D93</f>
        <v>1493098.52</v>
      </c>
    </row>
    <row r="50" spans="1:4" ht="11.25" customHeight="1" x14ac:dyDescent="0.25">
      <c r="A50" s="423">
        <v>5400</v>
      </c>
      <c r="B50" s="426" t="s">
        <v>262</v>
      </c>
      <c r="C50" s="425">
        <v>0</v>
      </c>
      <c r="D50" s="425">
        <v>0</v>
      </c>
    </row>
    <row r="51" spans="1:4" ht="11.25" customHeight="1" x14ac:dyDescent="0.25">
      <c r="A51" s="420">
        <v>5410</v>
      </c>
      <c r="B51" s="402" t="s">
        <v>502</v>
      </c>
      <c r="C51" s="421">
        <v>0</v>
      </c>
      <c r="D51" s="421">
        <v>0</v>
      </c>
    </row>
    <row r="52" spans="1:4" ht="11.25" customHeight="1" x14ac:dyDescent="0.25">
      <c r="A52" s="420">
        <v>5411</v>
      </c>
      <c r="B52" s="402" t="s">
        <v>264</v>
      </c>
      <c r="C52" s="421">
        <v>0</v>
      </c>
      <c r="D52" s="421">
        <v>0</v>
      </c>
    </row>
    <row r="53" spans="1:4" ht="11.25" customHeight="1" x14ac:dyDescent="0.25">
      <c r="A53" s="420">
        <v>5420</v>
      </c>
      <c r="B53" s="402" t="s">
        <v>503</v>
      </c>
      <c r="C53" s="421">
        <v>0</v>
      </c>
      <c r="D53" s="421">
        <v>0</v>
      </c>
    </row>
    <row r="54" spans="1:4" ht="11.25" customHeight="1" x14ac:dyDescent="0.25">
      <c r="A54" s="420">
        <v>5421</v>
      </c>
      <c r="B54" s="402" t="s">
        <v>267</v>
      </c>
      <c r="C54" s="421">
        <v>0</v>
      </c>
      <c r="D54" s="421">
        <v>0</v>
      </c>
    </row>
    <row r="55" spans="1:4" ht="11.25" customHeight="1" x14ac:dyDescent="0.25">
      <c r="A55" s="420">
        <v>5430</v>
      </c>
      <c r="B55" s="402" t="s">
        <v>504</v>
      </c>
      <c r="C55" s="421">
        <v>0</v>
      </c>
      <c r="D55" s="421">
        <v>0</v>
      </c>
    </row>
    <row r="56" spans="1:4" ht="11.25" customHeight="1" x14ac:dyDescent="0.25">
      <c r="A56" s="420">
        <v>5431</v>
      </c>
      <c r="B56" s="402" t="s">
        <v>270</v>
      </c>
      <c r="C56" s="421">
        <v>0</v>
      </c>
      <c r="D56" s="421">
        <v>0</v>
      </c>
    </row>
    <row r="57" spans="1:4" ht="11.25" customHeight="1" x14ac:dyDescent="0.25">
      <c r="A57" s="420">
        <v>5440</v>
      </c>
      <c r="B57" s="402" t="s">
        <v>505</v>
      </c>
      <c r="C57" s="421">
        <v>0</v>
      </c>
      <c r="D57" s="421">
        <v>0</v>
      </c>
    </row>
    <row r="58" spans="1:4" ht="11.25" customHeight="1" x14ac:dyDescent="0.25">
      <c r="A58" s="420">
        <v>5441</v>
      </c>
      <c r="B58" s="402" t="s">
        <v>505</v>
      </c>
      <c r="C58" s="421">
        <v>0</v>
      </c>
      <c r="D58" s="421">
        <v>0</v>
      </c>
    </row>
    <row r="59" spans="1:4" ht="11.25" customHeight="1" x14ac:dyDescent="0.25">
      <c r="A59" s="420">
        <v>5450</v>
      </c>
      <c r="B59" s="402" t="s">
        <v>506</v>
      </c>
      <c r="C59" s="421">
        <v>0</v>
      </c>
      <c r="D59" s="421">
        <v>0</v>
      </c>
    </row>
    <row r="60" spans="1:4" ht="11.25" customHeight="1" x14ac:dyDescent="0.25">
      <c r="A60" s="420">
        <v>5451</v>
      </c>
      <c r="B60" s="402" t="s">
        <v>274</v>
      </c>
      <c r="C60" s="421">
        <v>0</v>
      </c>
      <c r="D60" s="421">
        <v>0</v>
      </c>
    </row>
    <row r="61" spans="1:4" ht="11.25" customHeight="1" x14ac:dyDescent="0.25">
      <c r="A61" s="420">
        <v>5452</v>
      </c>
      <c r="B61" s="402" t="s">
        <v>275</v>
      </c>
      <c r="C61" s="421">
        <v>0</v>
      </c>
      <c r="D61" s="421">
        <v>0</v>
      </c>
    </row>
    <row r="62" spans="1:4" ht="11.25" customHeight="1" x14ac:dyDescent="0.25">
      <c r="A62" s="423">
        <v>5500</v>
      </c>
      <c r="B62" s="426" t="s">
        <v>276</v>
      </c>
      <c r="C62" s="130">
        <f>+C63+C72+C75+C81+C90</f>
        <v>913985.71</v>
      </c>
      <c r="D62" s="130">
        <f>+D63+D72+D75+D81+D90</f>
        <v>1493098.52</v>
      </c>
    </row>
    <row r="63" spans="1:4" ht="11.25" customHeight="1" x14ac:dyDescent="0.25">
      <c r="A63" s="423">
        <v>5510</v>
      </c>
      <c r="B63" s="426" t="s">
        <v>277</v>
      </c>
      <c r="C63" s="130">
        <f>+SUM(C64:C71)</f>
        <v>913985.71</v>
      </c>
      <c r="D63" s="130">
        <f>+SUM(D64:D71)</f>
        <v>1493098.52</v>
      </c>
    </row>
    <row r="64" spans="1:4" ht="11.25" customHeight="1" x14ac:dyDescent="0.25">
      <c r="A64" s="420">
        <v>5511</v>
      </c>
      <c r="B64" s="402" t="s">
        <v>278</v>
      </c>
      <c r="C64" s="421">
        <v>0</v>
      </c>
      <c r="D64" s="421">
        <v>0</v>
      </c>
    </row>
    <row r="65" spans="1:4" ht="11.25" customHeight="1" x14ac:dyDescent="0.25">
      <c r="A65" s="420">
        <v>5512</v>
      </c>
      <c r="B65" s="402" t="s">
        <v>279</v>
      </c>
      <c r="C65" s="421">
        <v>0</v>
      </c>
      <c r="D65" s="421">
        <v>0</v>
      </c>
    </row>
    <row r="66" spans="1:4" ht="11.25" customHeight="1" x14ac:dyDescent="0.25">
      <c r="A66" s="420">
        <v>5513</v>
      </c>
      <c r="B66" s="402" t="s">
        <v>280</v>
      </c>
      <c r="C66" s="421">
        <v>0</v>
      </c>
      <c r="D66" s="421">
        <v>0</v>
      </c>
    </row>
    <row r="67" spans="1:4" ht="11.25" customHeight="1" x14ac:dyDescent="0.25">
      <c r="A67" s="420">
        <v>5514</v>
      </c>
      <c r="B67" s="402" t="s">
        <v>282</v>
      </c>
      <c r="C67" s="421">
        <v>0</v>
      </c>
      <c r="D67" s="421">
        <v>0</v>
      </c>
    </row>
    <row r="68" spans="1:4" ht="11.25" customHeight="1" x14ac:dyDescent="0.25">
      <c r="A68" s="420">
        <v>5515</v>
      </c>
      <c r="B68" s="402" t="s">
        <v>283</v>
      </c>
      <c r="C68" s="421">
        <v>913985.71</v>
      </c>
      <c r="D68" s="421">
        <v>1431464.71</v>
      </c>
    </row>
    <row r="69" spans="1:4" ht="11.25" customHeight="1" x14ac:dyDescent="0.25">
      <c r="A69" s="420">
        <v>5516</v>
      </c>
      <c r="B69" s="402" t="s">
        <v>284</v>
      </c>
      <c r="C69" s="421">
        <v>0</v>
      </c>
      <c r="D69" s="421">
        <v>0</v>
      </c>
    </row>
    <row r="70" spans="1:4" ht="11.25" customHeight="1" x14ac:dyDescent="0.25">
      <c r="A70" s="420">
        <v>5517</v>
      </c>
      <c r="B70" s="402" t="s">
        <v>285</v>
      </c>
      <c r="C70" s="421">
        <v>0</v>
      </c>
      <c r="D70" s="421">
        <v>61633.81</v>
      </c>
    </row>
    <row r="71" spans="1:4" ht="11.25" customHeight="1" x14ac:dyDescent="0.25">
      <c r="A71" s="420">
        <v>5518</v>
      </c>
      <c r="B71" s="402" t="s">
        <v>286</v>
      </c>
      <c r="C71" s="421">
        <v>0</v>
      </c>
      <c r="D71" s="421">
        <v>0</v>
      </c>
    </row>
    <row r="72" spans="1:4" ht="11.25" customHeight="1" x14ac:dyDescent="0.25">
      <c r="A72" s="423">
        <v>5520</v>
      </c>
      <c r="B72" s="426" t="s">
        <v>287</v>
      </c>
      <c r="C72" s="425">
        <v>0</v>
      </c>
      <c r="D72" s="425">
        <v>0</v>
      </c>
    </row>
    <row r="73" spans="1:4" ht="11.25" customHeight="1" x14ac:dyDescent="0.25">
      <c r="A73" s="420">
        <v>5521</v>
      </c>
      <c r="B73" s="402" t="s">
        <v>288</v>
      </c>
      <c r="C73" s="421">
        <v>0</v>
      </c>
      <c r="D73" s="421">
        <v>0</v>
      </c>
    </row>
    <row r="74" spans="1:4" ht="11.25" customHeight="1" x14ac:dyDescent="0.25">
      <c r="A74" s="420">
        <v>5522</v>
      </c>
      <c r="B74" s="402" t="s">
        <v>289</v>
      </c>
      <c r="C74" s="421">
        <v>0</v>
      </c>
      <c r="D74" s="421">
        <v>0</v>
      </c>
    </row>
    <row r="75" spans="1:4" ht="11.25" customHeight="1" x14ac:dyDescent="0.25">
      <c r="A75" s="423">
        <v>5530</v>
      </c>
      <c r="B75" s="426" t="s">
        <v>290</v>
      </c>
      <c r="C75" s="425">
        <v>0</v>
      </c>
      <c r="D75" s="425">
        <v>0</v>
      </c>
    </row>
    <row r="76" spans="1:4" ht="11.25" customHeight="1" x14ac:dyDescent="0.25">
      <c r="A76" s="420">
        <v>5531</v>
      </c>
      <c r="B76" s="402" t="s">
        <v>291</v>
      </c>
      <c r="C76" s="421">
        <v>0</v>
      </c>
      <c r="D76" s="421">
        <v>0</v>
      </c>
    </row>
    <row r="77" spans="1:4" ht="11.25" customHeight="1" x14ac:dyDescent="0.25">
      <c r="A77" s="420">
        <v>5532</v>
      </c>
      <c r="B77" s="402" t="s">
        <v>292</v>
      </c>
      <c r="C77" s="421">
        <v>0</v>
      </c>
      <c r="D77" s="421">
        <v>0</v>
      </c>
    </row>
    <row r="78" spans="1:4" ht="11.25" customHeight="1" x14ac:dyDescent="0.25">
      <c r="A78" s="420">
        <v>5533</v>
      </c>
      <c r="B78" s="402" t="s">
        <v>293</v>
      </c>
      <c r="C78" s="421">
        <v>0</v>
      </c>
      <c r="D78" s="421">
        <v>0</v>
      </c>
    </row>
    <row r="79" spans="1:4" ht="11.25" customHeight="1" x14ac:dyDescent="0.25">
      <c r="A79" s="420">
        <v>5534</v>
      </c>
      <c r="B79" s="402" t="s">
        <v>294</v>
      </c>
      <c r="C79" s="421">
        <v>0</v>
      </c>
      <c r="D79" s="421">
        <v>0</v>
      </c>
    </row>
    <row r="80" spans="1:4" ht="11.25" customHeight="1" x14ac:dyDescent="0.25">
      <c r="A80" s="420">
        <v>5535</v>
      </c>
      <c r="B80" s="402" t="s">
        <v>295</v>
      </c>
      <c r="C80" s="421">
        <v>0</v>
      </c>
      <c r="D80" s="421">
        <v>0</v>
      </c>
    </row>
    <row r="81" spans="1:4" ht="11.25" customHeight="1" x14ac:dyDescent="0.25">
      <c r="A81" s="423">
        <v>5590</v>
      </c>
      <c r="B81" s="426" t="s">
        <v>297</v>
      </c>
      <c r="C81" s="425">
        <v>0</v>
      </c>
      <c r="D81" s="425">
        <v>0</v>
      </c>
    </row>
    <row r="82" spans="1:4" ht="11.25" customHeight="1" x14ac:dyDescent="0.25">
      <c r="A82" s="420">
        <v>5591</v>
      </c>
      <c r="B82" s="402" t="s">
        <v>298</v>
      </c>
      <c r="C82" s="421">
        <v>0</v>
      </c>
      <c r="D82" s="421">
        <v>0</v>
      </c>
    </row>
    <row r="83" spans="1:4" ht="11.25" customHeight="1" x14ac:dyDescent="0.25">
      <c r="A83" s="420">
        <v>5592</v>
      </c>
      <c r="B83" s="402" t="s">
        <v>299</v>
      </c>
      <c r="C83" s="421">
        <v>0</v>
      </c>
      <c r="D83" s="421">
        <v>0</v>
      </c>
    </row>
    <row r="84" spans="1:4" ht="11.25" customHeight="1" x14ac:dyDescent="0.25">
      <c r="A84" s="420">
        <v>5593</v>
      </c>
      <c r="B84" s="402" t="s">
        <v>300</v>
      </c>
      <c r="C84" s="421">
        <v>0</v>
      </c>
      <c r="D84" s="421">
        <v>0</v>
      </c>
    </row>
    <row r="85" spans="1:4" ht="11.25" customHeight="1" x14ac:dyDescent="0.25">
      <c r="A85" s="420">
        <v>5594</v>
      </c>
      <c r="B85" s="402" t="s">
        <v>507</v>
      </c>
      <c r="C85" s="421">
        <v>0</v>
      </c>
      <c r="D85" s="421">
        <v>0</v>
      </c>
    </row>
    <row r="86" spans="1:4" ht="11.25" customHeight="1" x14ac:dyDescent="0.25">
      <c r="A86" s="420">
        <v>5595</v>
      </c>
      <c r="B86" s="402" t="s">
        <v>302</v>
      </c>
      <c r="C86" s="421">
        <v>0</v>
      </c>
      <c r="D86" s="421">
        <v>0</v>
      </c>
    </row>
    <row r="87" spans="1:4" ht="11.25" customHeight="1" x14ac:dyDescent="0.25">
      <c r="A87" s="420">
        <v>5596</v>
      </c>
      <c r="B87" s="402" t="s">
        <v>183</v>
      </c>
      <c r="C87" s="421">
        <v>0</v>
      </c>
      <c r="D87" s="421">
        <v>0</v>
      </c>
    </row>
    <row r="88" spans="1:4" ht="11.25" customHeight="1" x14ac:dyDescent="0.25">
      <c r="A88" s="420">
        <v>5597</v>
      </c>
      <c r="B88" s="402" t="s">
        <v>303</v>
      </c>
      <c r="C88" s="421">
        <v>0</v>
      </c>
      <c r="D88" s="421">
        <v>0</v>
      </c>
    </row>
    <row r="89" spans="1:4" ht="11.25" customHeight="1" x14ac:dyDescent="0.25">
      <c r="A89" s="420">
        <v>5599</v>
      </c>
      <c r="B89" s="402" t="s">
        <v>305</v>
      </c>
      <c r="C89" s="421">
        <v>0</v>
      </c>
      <c r="D89" s="421">
        <v>0</v>
      </c>
    </row>
    <row r="90" spans="1:4" ht="11.25" customHeight="1" x14ac:dyDescent="0.25">
      <c r="A90" s="423">
        <v>5600</v>
      </c>
      <c r="B90" s="426" t="s">
        <v>306</v>
      </c>
      <c r="C90" s="425">
        <v>0</v>
      </c>
      <c r="D90" s="425">
        <v>0</v>
      </c>
    </row>
    <row r="91" spans="1:4" ht="11.25" customHeight="1" x14ac:dyDescent="0.25">
      <c r="A91" s="423">
        <v>5610</v>
      </c>
      <c r="B91" s="426" t="s">
        <v>307</v>
      </c>
      <c r="C91" s="425">
        <v>0</v>
      </c>
      <c r="D91" s="425">
        <v>0</v>
      </c>
    </row>
    <row r="92" spans="1:4" ht="11.25" customHeight="1" x14ac:dyDescent="0.25">
      <c r="A92" s="420">
        <v>5611</v>
      </c>
      <c r="B92" s="402" t="s">
        <v>308</v>
      </c>
      <c r="C92" s="421">
        <v>0</v>
      </c>
      <c r="D92" s="421">
        <v>0</v>
      </c>
    </row>
    <row r="93" spans="1:4" ht="11.25" customHeight="1" x14ac:dyDescent="0.25">
      <c r="A93" s="423">
        <v>2110</v>
      </c>
      <c r="B93" s="427" t="s">
        <v>508</v>
      </c>
      <c r="C93" s="425">
        <v>0</v>
      </c>
      <c r="D93" s="425">
        <v>0</v>
      </c>
    </row>
    <row r="94" spans="1:4" ht="11.25" customHeight="1" x14ac:dyDescent="0.25">
      <c r="A94" s="420">
        <v>2111</v>
      </c>
      <c r="B94" s="402" t="s">
        <v>509</v>
      </c>
      <c r="C94" s="421">
        <v>0</v>
      </c>
      <c r="D94" s="421">
        <v>0</v>
      </c>
    </row>
    <row r="95" spans="1:4" ht="11.25" customHeight="1" x14ac:dyDescent="0.25">
      <c r="A95" s="420">
        <v>2112</v>
      </c>
      <c r="B95" s="402" t="s">
        <v>510</v>
      </c>
      <c r="C95" s="421">
        <v>0</v>
      </c>
      <c r="D95" s="421">
        <v>0</v>
      </c>
    </row>
    <row r="96" spans="1:4" ht="11.25" customHeight="1" x14ac:dyDescent="0.25">
      <c r="A96" s="420">
        <v>2112</v>
      </c>
      <c r="B96" s="402" t="s">
        <v>511</v>
      </c>
      <c r="C96" s="421">
        <v>0</v>
      </c>
      <c r="D96" s="421">
        <v>0</v>
      </c>
    </row>
    <row r="97" spans="1:4" ht="11.25" customHeight="1" x14ac:dyDescent="0.25">
      <c r="A97" s="420">
        <v>2115</v>
      </c>
      <c r="B97" s="402" t="s">
        <v>512</v>
      </c>
      <c r="C97" s="421">
        <v>0</v>
      </c>
      <c r="D97" s="421">
        <v>0</v>
      </c>
    </row>
    <row r="98" spans="1:4" ht="11.25" customHeight="1" x14ac:dyDescent="0.25">
      <c r="A98" s="420">
        <v>2114</v>
      </c>
      <c r="B98" s="402" t="s">
        <v>513</v>
      </c>
      <c r="C98" s="421">
        <v>0</v>
      </c>
      <c r="D98" s="421">
        <v>0</v>
      </c>
    </row>
    <row r="99" spans="1:4" ht="11.25" customHeight="1" x14ac:dyDescent="0.25">
      <c r="A99" s="423">
        <v>5120</v>
      </c>
      <c r="B99" s="427" t="s">
        <v>348</v>
      </c>
      <c r="C99" s="425">
        <v>0</v>
      </c>
      <c r="D99" s="425">
        <v>0</v>
      </c>
    </row>
    <row r="100" spans="1:4" ht="11.25" customHeight="1" x14ac:dyDescent="0.25">
      <c r="A100" s="420">
        <v>5120</v>
      </c>
      <c r="B100" s="413" t="s">
        <v>348</v>
      </c>
      <c r="C100" s="421">
        <v>0</v>
      </c>
      <c r="D100" s="421">
        <v>0</v>
      </c>
    </row>
    <row r="101" spans="1:4" ht="9.75" customHeight="1" x14ac:dyDescent="0.25">
      <c r="A101" s="420"/>
      <c r="B101" s="424" t="s">
        <v>514</v>
      </c>
      <c r="C101" s="425">
        <v>0</v>
      </c>
      <c r="D101" s="425">
        <v>0</v>
      </c>
    </row>
    <row r="102" spans="1:4" ht="9.75" customHeight="1" x14ac:dyDescent="0.25">
      <c r="A102" s="423">
        <v>4300</v>
      </c>
      <c r="B102" s="424" t="s">
        <v>37</v>
      </c>
      <c r="C102" s="421">
        <f>+C103+C106+C112+C114+C116</f>
        <v>0</v>
      </c>
      <c r="D102" s="421">
        <v>0</v>
      </c>
    </row>
    <row r="103" spans="1:4" ht="9.75" customHeight="1" x14ac:dyDescent="0.25">
      <c r="A103" s="423">
        <v>4310</v>
      </c>
      <c r="B103" s="424" t="s">
        <v>167</v>
      </c>
      <c r="C103" s="425">
        <v>0</v>
      </c>
      <c r="D103" s="425">
        <v>0</v>
      </c>
    </row>
    <row r="104" spans="1:4" ht="9.75" customHeight="1" x14ac:dyDescent="0.25">
      <c r="A104" s="420">
        <v>4311</v>
      </c>
      <c r="B104" s="428" t="s">
        <v>168</v>
      </c>
      <c r="C104" s="421">
        <v>0</v>
      </c>
      <c r="D104" s="421">
        <v>0</v>
      </c>
    </row>
    <row r="105" spans="1:4" ht="9.75" customHeight="1" x14ac:dyDescent="0.25">
      <c r="A105" s="420">
        <v>4319</v>
      </c>
      <c r="B105" s="428" t="s">
        <v>169</v>
      </c>
      <c r="C105" s="421">
        <v>0</v>
      </c>
      <c r="D105" s="421">
        <v>0</v>
      </c>
    </row>
    <row r="106" spans="1:4" ht="9.75" customHeight="1" x14ac:dyDescent="0.25">
      <c r="A106" s="423">
        <v>4320</v>
      </c>
      <c r="B106" s="424" t="s">
        <v>170</v>
      </c>
      <c r="C106" s="425">
        <v>0</v>
      </c>
      <c r="D106" s="425">
        <v>0</v>
      </c>
    </row>
    <row r="107" spans="1:4" ht="9.75" customHeight="1" x14ac:dyDescent="0.25">
      <c r="A107" s="420">
        <v>4321</v>
      </c>
      <c r="B107" s="428" t="s">
        <v>171</v>
      </c>
      <c r="C107" s="421">
        <v>0</v>
      </c>
      <c r="D107" s="421">
        <v>0</v>
      </c>
    </row>
    <row r="108" spans="1:4" ht="9.75" customHeight="1" x14ac:dyDescent="0.25">
      <c r="A108" s="420">
        <v>4322</v>
      </c>
      <c r="B108" s="428" t="s">
        <v>172</v>
      </c>
      <c r="C108" s="421">
        <v>0</v>
      </c>
      <c r="D108" s="421">
        <v>0</v>
      </c>
    </row>
    <row r="109" spans="1:4" ht="9.75" customHeight="1" x14ac:dyDescent="0.25">
      <c r="A109" s="420">
        <v>4323</v>
      </c>
      <c r="B109" s="428" t="s">
        <v>173</v>
      </c>
      <c r="C109" s="421">
        <v>0</v>
      </c>
      <c r="D109" s="421">
        <v>0</v>
      </c>
    </row>
    <row r="110" spans="1:4" ht="9.75" customHeight="1" x14ac:dyDescent="0.25">
      <c r="A110" s="420">
        <v>4324</v>
      </c>
      <c r="B110" s="428" t="s">
        <v>174</v>
      </c>
      <c r="C110" s="421">
        <v>0</v>
      </c>
      <c r="D110" s="421">
        <v>0</v>
      </c>
    </row>
    <row r="111" spans="1:4" ht="9.75" customHeight="1" x14ac:dyDescent="0.25">
      <c r="A111" s="420">
        <v>4325</v>
      </c>
      <c r="B111" s="428" t="s">
        <v>175</v>
      </c>
      <c r="C111" s="421">
        <v>0</v>
      </c>
      <c r="D111" s="421">
        <v>0</v>
      </c>
    </row>
    <row r="112" spans="1:4" ht="9.75" customHeight="1" x14ac:dyDescent="0.25">
      <c r="A112" s="423">
        <v>4330</v>
      </c>
      <c r="B112" s="424" t="s">
        <v>177</v>
      </c>
      <c r="C112" s="425">
        <v>0</v>
      </c>
      <c r="D112" s="425">
        <v>0</v>
      </c>
    </row>
    <row r="113" spans="1:4" ht="9.75" customHeight="1" x14ac:dyDescent="0.25">
      <c r="A113" s="420">
        <v>4331</v>
      </c>
      <c r="B113" s="428" t="s">
        <v>177</v>
      </c>
      <c r="C113" s="421">
        <v>0</v>
      </c>
      <c r="D113" s="421">
        <v>0</v>
      </c>
    </row>
    <row r="114" spans="1:4" ht="9.75" customHeight="1" x14ac:dyDescent="0.25">
      <c r="A114" s="423">
        <v>4340</v>
      </c>
      <c r="B114" s="424" t="s">
        <v>178</v>
      </c>
      <c r="C114" s="425">
        <v>0</v>
      </c>
      <c r="D114" s="425">
        <v>0</v>
      </c>
    </row>
    <row r="115" spans="1:4" ht="9.75" customHeight="1" x14ac:dyDescent="0.25">
      <c r="A115" s="420">
        <v>4341</v>
      </c>
      <c r="B115" s="428" t="s">
        <v>178</v>
      </c>
      <c r="C115" s="421">
        <v>0</v>
      </c>
      <c r="D115" s="421">
        <v>0</v>
      </c>
    </row>
    <row r="116" spans="1:4" ht="9.75" customHeight="1" x14ac:dyDescent="0.25">
      <c r="A116" s="423">
        <v>4390</v>
      </c>
      <c r="B116" s="424" t="s">
        <v>179</v>
      </c>
      <c r="C116" s="425">
        <v>0</v>
      </c>
      <c r="D116" s="425">
        <v>0</v>
      </c>
    </row>
    <row r="117" spans="1:4" ht="9.75" customHeight="1" x14ac:dyDescent="0.25">
      <c r="A117" s="420">
        <v>4392</v>
      </c>
      <c r="B117" s="428" t="s">
        <v>180</v>
      </c>
      <c r="C117" s="421">
        <v>0</v>
      </c>
      <c r="D117" s="421">
        <v>0</v>
      </c>
    </row>
    <row r="118" spans="1:4" ht="9.75" customHeight="1" x14ac:dyDescent="0.25">
      <c r="A118" s="420">
        <v>4393</v>
      </c>
      <c r="B118" s="428" t="s">
        <v>181</v>
      </c>
      <c r="C118" s="421">
        <v>0</v>
      </c>
      <c r="D118" s="421">
        <v>0</v>
      </c>
    </row>
    <row r="119" spans="1:4" ht="9.75" customHeight="1" x14ac:dyDescent="0.25">
      <c r="A119" s="420">
        <v>4394</v>
      </c>
      <c r="B119" s="428" t="s">
        <v>182</v>
      </c>
      <c r="C119" s="421">
        <v>0</v>
      </c>
      <c r="D119" s="421">
        <v>0</v>
      </c>
    </row>
    <row r="120" spans="1:4" ht="9.75" customHeight="1" x14ac:dyDescent="0.25">
      <c r="A120" s="420">
        <v>4395</v>
      </c>
      <c r="B120" s="428" t="s">
        <v>183</v>
      </c>
      <c r="C120" s="421">
        <v>0</v>
      </c>
      <c r="D120" s="421">
        <v>0</v>
      </c>
    </row>
    <row r="121" spans="1:4" ht="9.75" customHeight="1" x14ac:dyDescent="0.25">
      <c r="A121" s="420">
        <v>4396</v>
      </c>
      <c r="B121" s="428" t="s">
        <v>184</v>
      </c>
      <c r="C121" s="421">
        <v>0</v>
      </c>
      <c r="D121" s="421">
        <v>0</v>
      </c>
    </row>
    <row r="122" spans="1:4" ht="9.75" customHeight="1" x14ac:dyDescent="0.25">
      <c r="A122" s="420">
        <v>4397</v>
      </c>
      <c r="B122" s="428" t="s">
        <v>185</v>
      </c>
      <c r="C122" s="421">
        <v>0</v>
      </c>
      <c r="D122" s="421">
        <v>0</v>
      </c>
    </row>
    <row r="123" spans="1:4" ht="9.75" customHeight="1" x14ac:dyDescent="0.25">
      <c r="A123" s="420">
        <v>4399</v>
      </c>
      <c r="B123" s="428" t="s">
        <v>179</v>
      </c>
      <c r="C123" s="421">
        <v>0</v>
      </c>
      <c r="D123" s="421">
        <v>0</v>
      </c>
    </row>
    <row r="124" spans="1:4" ht="11.25" customHeight="1" x14ac:dyDescent="0.25">
      <c r="A124" s="423">
        <v>1120</v>
      </c>
      <c r="B124" s="427" t="s">
        <v>515</v>
      </c>
      <c r="C124" s="425">
        <f>+SUM(C125:C133)</f>
        <v>0</v>
      </c>
      <c r="D124" s="425">
        <v>0</v>
      </c>
    </row>
    <row r="125" spans="1:4" ht="11.25" customHeight="1" x14ac:dyDescent="0.25">
      <c r="A125" s="420">
        <v>1124</v>
      </c>
      <c r="B125" s="413" t="s">
        <v>516</v>
      </c>
      <c r="C125" s="421">
        <v>0</v>
      </c>
      <c r="D125" s="421">
        <v>0</v>
      </c>
    </row>
    <row r="126" spans="1:4" ht="11.25" customHeight="1" x14ac:dyDescent="0.25">
      <c r="A126" s="420">
        <v>1124</v>
      </c>
      <c r="B126" s="413" t="s">
        <v>517</v>
      </c>
      <c r="C126" s="421">
        <v>0</v>
      </c>
      <c r="D126" s="421">
        <v>0</v>
      </c>
    </row>
    <row r="127" spans="1:4" ht="11.25" customHeight="1" x14ac:dyDescent="0.25">
      <c r="A127" s="420">
        <v>1124</v>
      </c>
      <c r="B127" s="413" t="s">
        <v>518</v>
      </c>
      <c r="C127" s="421">
        <v>0</v>
      </c>
      <c r="D127" s="421">
        <v>0</v>
      </c>
    </row>
    <row r="128" spans="1:4" ht="11.25" customHeight="1" x14ac:dyDescent="0.25">
      <c r="A128" s="420">
        <v>1124</v>
      </c>
      <c r="B128" s="413" t="s">
        <v>519</v>
      </c>
      <c r="C128" s="421">
        <v>0</v>
      </c>
      <c r="D128" s="421">
        <v>0</v>
      </c>
    </row>
    <row r="129" spans="1:4" ht="11.25" customHeight="1" x14ac:dyDescent="0.25">
      <c r="A129" s="420">
        <v>1124</v>
      </c>
      <c r="B129" s="413" t="s">
        <v>520</v>
      </c>
      <c r="C129" s="421">
        <v>0</v>
      </c>
      <c r="D129" s="421">
        <v>0</v>
      </c>
    </row>
    <row r="130" spans="1:4" ht="11.25" customHeight="1" x14ac:dyDescent="0.25">
      <c r="A130" s="420">
        <v>1124</v>
      </c>
      <c r="B130" s="413" t="s">
        <v>521</v>
      </c>
      <c r="C130" s="421">
        <v>0</v>
      </c>
      <c r="D130" s="421">
        <v>0</v>
      </c>
    </row>
    <row r="131" spans="1:4" ht="11.25" customHeight="1" x14ac:dyDescent="0.25">
      <c r="A131" s="420">
        <v>1122</v>
      </c>
      <c r="B131" s="413" t="s">
        <v>522</v>
      </c>
      <c r="C131" s="421">
        <v>0</v>
      </c>
      <c r="D131" s="421">
        <v>0</v>
      </c>
    </row>
    <row r="132" spans="1:4" ht="11.25" customHeight="1" x14ac:dyDescent="0.25">
      <c r="A132" s="420">
        <v>1122</v>
      </c>
      <c r="B132" s="413" t="s">
        <v>523</v>
      </c>
      <c r="C132" s="421">
        <v>0</v>
      </c>
      <c r="D132" s="421">
        <v>0</v>
      </c>
    </row>
    <row r="133" spans="1:4" ht="11.25" customHeight="1" x14ac:dyDescent="0.25">
      <c r="A133" s="420">
        <v>1122</v>
      </c>
      <c r="B133" s="413" t="s">
        <v>524</v>
      </c>
      <c r="C133" s="421">
        <v>0</v>
      </c>
      <c r="D133" s="421">
        <v>0</v>
      </c>
    </row>
    <row r="134" spans="1:4" ht="11.25" customHeight="1" x14ac:dyDescent="0.25">
      <c r="A134" s="423">
        <v>5120</v>
      </c>
      <c r="B134" s="427" t="s">
        <v>348</v>
      </c>
      <c r="C134" s="425">
        <f>+C135</f>
        <v>0</v>
      </c>
      <c r="D134" s="425">
        <v>0</v>
      </c>
    </row>
    <row r="135" spans="1:4" ht="11.25" customHeight="1" x14ac:dyDescent="0.25">
      <c r="A135" s="420">
        <v>5120</v>
      </c>
      <c r="B135" s="413" t="s">
        <v>348</v>
      </c>
      <c r="C135" s="421">
        <v>0</v>
      </c>
      <c r="D135" s="421">
        <v>0</v>
      </c>
    </row>
    <row r="136" spans="1:4" ht="11.25" customHeight="1" x14ac:dyDescent="0.25">
      <c r="A136" s="420"/>
      <c r="B136" s="429" t="s">
        <v>525</v>
      </c>
      <c r="C136" s="425">
        <f>C48+C49-C101</f>
        <v>2725988.96</v>
      </c>
      <c r="D136" s="425">
        <f>D48+D49-D101</f>
        <v>2953396.8399999901</v>
      </c>
    </row>
    <row r="137" spans="1:4" ht="9" customHeight="1" x14ac:dyDescent="0.25">
      <c r="A137" s="402"/>
      <c r="B137" s="402"/>
      <c r="C137" s="402"/>
      <c r="D137" s="402"/>
    </row>
    <row r="138" spans="1:4" ht="9.75" customHeight="1" x14ac:dyDescent="0.25">
      <c r="A138" s="402"/>
      <c r="B138" s="402" t="s">
        <v>309</v>
      </c>
      <c r="C138" s="402"/>
      <c r="D138" s="402"/>
    </row>
    <row r="140" spans="1:4" ht="15" customHeight="1" x14ac:dyDescent="0.25">
      <c r="C140" s="411"/>
      <c r="D140" s="411"/>
    </row>
    <row r="141" spans="1:4" ht="15" customHeight="1" x14ac:dyDescent="0.25">
      <c r="C141" s="411"/>
      <c r="D141" s="411"/>
    </row>
  </sheetData>
  <mergeCells count="4">
    <mergeCell ref="A1:C1"/>
    <mergeCell ref="A2:C2"/>
    <mergeCell ref="A3:C3"/>
    <mergeCell ref="A4:C4"/>
  </mergeCells>
  <pageMargins left="0.7" right="0.7" top="0.75" bottom="0.75" header="0" footer="0"/>
  <pageSetup paperSize="9" scale="70" fitToHeight="0" orientation="portrait" r:id="rId1"/>
  <rowBreaks count="1" manualBreakCount="1">
    <brk id="80"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F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style="397" customWidth="1"/>
    <col min="2" max="2" width="63.140625" style="397" customWidth="1"/>
    <col min="3" max="3" width="17.85546875" style="397" customWidth="1"/>
    <col min="4" max="26" width="11.42578125" style="397" customWidth="1"/>
    <col min="27" max="16384" width="14.42578125" style="397"/>
  </cols>
  <sheetData>
    <row r="1" spans="1:6" ht="11.25" customHeight="1" x14ac:dyDescent="0.25">
      <c r="A1" s="594" t="s">
        <v>2005</v>
      </c>
      <c r="B1" s="595"/>
      <c r="C1" s="596"/>
    </row>
    <row r="2" spans="1:6" ht="11.25" customHeight="1" x14ac:dyDescent="0.25">
      <c r="A2" s="597" t="s">
        <v>526</v>
      </c>
      <c r="B2" s="592"/>
      <c r="C2" s="598"/>
    </row>
    <row r="3" spans="1:6" ht="11.25" customHeight="1" x14ac:dyDescent="0.25">
      <c r="A3" s="597" t="s">
        <v>1959</v>
      </c>
      <c r="B3" s="592"/>
      <c r="C3" s="598"/>
    </row>
    <row r="4" spans="1:6" ht="9.75" customHeight="1" x14ac:dyDescent="0.25">
      <c r="A4" s="599" t="s">
        <v>527</v>
      </c>
      <c r="B4" s="600"/>
      <c r="C4" s="601"/>
    </row>
    <row r="5" spans="1:6" ht="9.75" customHeight="1" x14ac:dyDescent="0.25">
      <c r="A5" s="602" t="s">
        <v>528</v>
      </c>
      <c r="B5" s="603"/>
      <c r="C5" s="430">
        <v>2024</v>
      </c>
    </row>
    <row r="6" spans="1:6" ht="9.75" customHeight="1" x14ac:dyDescent="0.25">
      <c r="A6" s="431" t="s">
        <v>529</v>
      </c>
      <c r="B6" s="431"/>
      <c r="C6" s="432">
        <v>60817032.210000001</v>
      </c>
      <c r="E6" s="263"/>
      <c r="F6" s="411"/>
    </row>
    <row r="7" spans="1:6" ht="7.5" customHeight="1" x14ac:dyDescent="0.25">
      <c r="A7" s="413"/>
      <c r="B7" s="433"/>
      <c r="C7" s="434"/>
      <c r="E7" s="263"/>
    </row>
    <row r="8" spans="1:6" ht="9.75" customHeight="1" x14ac:dyDescent="0.25">
      <c r="A8" s="435" t="s">
        <v>530</v>
      </c>
      <c r="B8" s="435"/>
      <c r="C8" s="436">
        <f>SUM(C9:C14)</f>
        <v>0</v>
      </c>
    </row>
    <row r="9" spans="1:6" ht="9.75" customHeight="1" x14ac:dyDescent="0.25">
      <c r="A9" s="437" t="s">
        <v>531</v>
      </c>
      <c r="B9" s="438" t="s">
        <v>167</v>
      </c>
      <c r="C9" s="439">
        <v>0</v>
      </c>
    </row>
    <row r="10" spans="1:6" ht="9.75" customHeight="1" x14ac:dyDescent="0.25">
      <c r="A10" s="440" t="s">
        <v>532</v>
      </c>
      <c r="B10" s="441" t="s">
        <v>533</v>
      </c>
      <c r="C10" s="439">
        <v>0</v>
      </c>
    </row>
    <row r="11" spans="1:6" ht="9.75" customHeight="1" x14ac:dyDescent="0.25">
      <c r="A11" s="440" t="s">
        <v>534</v>
      </c>
      <c r="B11" s="441" t="s">
        <v>177</v>
      </c>
      <c r="C11" s="439">
        <v>0</v>
      </c>
    </row>
    <row r="12" spans="1:6" ht="9.75" customHeight="1" x14ac:dyDescent="0.25">
      <c r="A12" s="440" t="s">
        <v>535</v>
      </c>
      <c r="B12" s="441" t="s">
        <v>178</v>
      </c>
      <c r="C12" s="439">
        <v>0</v>
      </c>
    </row>
    <row r="13" spans="1:6" ht="9.75" customHeight="1" x14ac:dyDescent="0.25">
      <c r="A13" s="440" t="s">
        <v>536</v>
      </c>
      <c r="B13" s="441" t="s">
        <v>179</v>
      </c>
      <c r="C13" s="439">
        <v>0</v>
      </c>
    </row>
    <row r="14" spans="1:6" ht="9.75" customHeight="1" x14ac:dyDescent="0.25">
      <c r="A14" s="442" t="s">
        <v>537</v>
      </c>
      <c r="B14" s="443" t="s">
        <v>538</v>
      </c>
      <c r="C14" s="439">
        <v>0</v>
      </c>
    </row>
    <row r="15" spans="1:6" ht="7.5" customHeight="1" x14ac:dyDescent="0.25">
      <c r="A15" s="413"/>
      <c r="B15" s="444"/>
      <c r="C15" s="445"/>
    </row>
    <row r="16" spans="1:6" ht="9.75" customHeight="1" x14ac:dyDescent="0.25">
      <c r="A16" s="435" t="s">
        <v>539</v>
      </c>
      <c r="B16" s="433"/>
      <c r="C16" s="436">
        <f>SUM(C17:C19)</f>
        <v>0</v>
      </c>
    </row>
    <row r="17" spans="1:3" ht="9.75" customHeight="1" x14ac:dyDescent="0.25">
      <c r="A17" s="446">
        <v>3.1</v>
      </c>
      <c r="B17" s="441" t="s">
        <v>540</v>
      </c>
      <c r="C17" s="439">
        <v>0</v>
      </c>
    </row>
    <row r="18" spans="1:3" ht="9.75" customHeight="1" x14ac:dyDescent="0.25">
      <c r="A18" s="447">
        <v>3.2</v>
      </c>
      <c r="B18" s="441" t="s">
        <v>541</v>
      </c>
      <c r="C18" s="439">
        <v>0</v>
      </c>
    </row>
    <row r="19" spans="1:3" ht="9.75" customHeight="1" x14ac:dyDescent="0.25">
      <c r="A19" s="447">
        <v>3.3</v>
      </c>
      <c r="B19" s="443" t="s">
        <v>542</v>
      </c>
      <c r="C19" s="448">
        <v>0</v>
      </c>
    </row>
    <row r="20" spans="1:3" ht="7.5" customHeight="1" x14ac:dyDescent="0.25">
      <c r="A20" s="413"/>
      <c r="B20" s="443"/>
      <c r="C20" s="449"/>
    </row>
    <row r="21" spans="1:3" ht="9.75" customHeight="1" x14ac:dyDescent="0.25">
      <c r="A21" s="450" t="s">
        <v>543</v>
      </c>
      <c r="B21" s="450"/>
      <c r="C21" s="432">
        <f>C6+C8-C16</f>
        <v>60817032.210000001</v>
      </c>
    </row>
    <row r="22" spans="1:3" ht="9.75" customHeight="1" x14ac:dyDescent="0.25">
      <c r="A22" s="413"/>
      <c r="B22" s="413"/>
      <c r="C22" s="413"/>
    </row>
    <row r="23" spans="1:3" ht="9.75" customHeight="1" x14ac:dyDescent="0.25">
      <c r="A23" s="402" t="s">
        <v>1981</v>
      </c>
      <c r="C23" s="413"/>
    </row>
    <row r="24" spans="1:3" ht="15" customHeight="1" x14ac:dyDescent="0.25">
      <c r="A24" s="402"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F45"/>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style="397" customWidth="1"/>
    <col min="2" max="2" width="62.140625" style="397" customWidth="1"/>
    <col min="3" max="3" width="17.85546875" style="397" customWidth="1"/>
    <col min="4" max="26" width="11.42578125" style="397" customWidth="1"/>
    <col min="27" max="16384" width="14.42578125" style="397"/>
  </cols>
  <sheetData>
    <row r="1" spans="1:3" ht="11.25" customHeight="1" x14ac:dyDescent="0.25">
      <c r="A1" s="604" t="s">
        <v>2005</v>
      </c>
      <c r="B1" s="595"/>
      <c r="C1" s="596"/>
    </row>
    <row r="2" spans="1:3" ht="11.25" customHeight="1" x14ac:dyDescent="0.25">
      <c r="A2" s="605" t="s">
        <v>544</v>
      </c>
      <c r="B2" s="592"/>
      <c r="C2" s="598"/>
    </row>
    <row r="3" spans="1:3" ht="11.25" customHeight="1" x14ac:dyDescent="0.25">
      <c r="A3" s="605" t="s">
        <v>1959</v>
      </c>
      <c r="B3" s="592"/>
      <c r="C3" s="598"/>
    </row>
    <row r="4" spans="1:3" ht="9.75" customHeight="1" x14ac:dyDescent="0.25">
      <c r="A4" s="599" t="s">
        <v>527</v>
      </c>
      <c r="B4" s="600"/>
      <c r="C4" s="601"/>
    </row>
    <row r="5" spans="1:3" ht="11.25" customHeight="1" x14ac:dyDescent="0.25">
      <c r="A5" s="602" t="s">
        <v>528</v>
      </c>
      <c r="B5" s="603"/>
      <c r="C5" s="430">
        <v>2024</v>
      </c>
    </row>
    <row r="6" spans="1:3" ht="9.75" customHeight="1" x14ac:dyDescent="0.25">
      <c r="A6" s="451" t="s">
        <v>545</v>
      </c>
      <c r="B6" s="431"/>
      <c r="C6" s="452">
        <v>58252434.050000004</v>
      </c>
    </row>
    <row r="7" spans="1:3" ht="7.5" customHeight="1" x14ac:dyDescent="0.25">
      <c r="A7" s="453"/>
      <c r="B7" s="433"/>
      <c r="C7" s="454"/>
    </row>
    <row r="8" spans="1:3" ht="9.75" customHeight="1" x14ac:dyDescent="0.25">
      <c r="A8" s="435" t="s">
        <v>546</v>
      </c>
      <c r="B8" s="455"/>
      <c r="C8" s="436">
        <f>SUM(C9:C29)</f>
        <v>161390.79999999999</v>
      </c>
    </row>
    <row r="9" spans="1:3" ht="9.75" customHeight="1" x14ac:dyDescent="0.25">
      <c r="A9" s="456">
        <v>2.1</v>
      </c>
      <c r="B9" s="457" t="s">
        <v>201</v>
      </c>
      <c r="C9" s="458">
        <v>0</v>
      </c>
    </row>
    <row r="10" spans="1:3" ht="9.75" customHeight="1" x14ac:dyDescent="0.25">
      <c r="A10" s="456">
        <v>2.2000000000000002</v>
      </c>
      <c r="B10" s="457" t="s">
        <v>197</v>
      </c>
      <c r="C10" s="458">
        <v>0</v>
      </c>
    </row>
    <row r="11" spans="1:3" ht="9.75" customHeight="1" x14ac:dyDescent="0.25">
      <c r="A11" s="459">
        <v>2.2999999999999998</v>
      </c>
      <c r="B11" s="460" t="s">
        <v>372</v>
      </c>
      <c r="C11" s="458">
        <v>108204.8</v>
      </c>
    </row>
    <row r="12" spans="1:3" ht="9.75" customHeight="1" x14ac:dyDescent="0.25">
      <c r="A12" s="459">
        <v>2.4</v>
      </c>
      <c r="B12" s="460" t="s">
        <v>373</v>
      </c>
      <c r="C12" s="458">
        <v>53186</v>
      </c>
    </row>
    <row r="13" spans="1:3" ht="9.75" customHeight="1" x14ac:dyDescent="0.25">
      <c r="A13" s="459">
        <v>2.5</v>
      </c>
      <c r="B13" s="460" t="s">
        <v>374</v>
      </c>
      <c r="C13" s="458">
        <v>0</v>
      </c>
    </row>
    <row r="14" spans="1:3" ht="9.75" customHeight="1" x14ac:dyDescent="0.25">
      <c r="A14" s="459">
        <v>2.6</v>
      </c>
      <c r="B14" s="460" t="s">
        <v>375</v>
      </c>
      <c r="C14" s="458">
        <v>0</v>
      </c>
    </row>
    <row r="15" spans="1:3" ht="9.75" customHeight="1" x14ac:dyDescent="0.25">
      <c r="A15" s="459">
        <v>2.7</v>
      </c>
      <c r="B15" s="460" t="s">
        <v>376</v>
      </c>
      <c r="C15" s="458">
        <v>0</v>
      </c>
    </row>
    <row r="16" spans="1:3" ht="9.75" customHeight="1" x14ac:dyDescent="0.25">
      <c r="A16" s="459">
        <v>2.8</v>
      </c>
      <c r="B16" s="460" t="s">
        <v>377</v>
      </c>
      <c r="C16" s="458">
        <v>0</v>
      </c>
    </row>
    <row r="17" spans="1:3" ht="9.75" customHeight="1" x14ac:dyDescent="0.25">
      <c r="A17" s="459">
        <v>2.9</v>
      </c>
      <c r="B17" s="460" t="s">
        <v>379</v>
      </c>
      <c r="C17" s="458">
        <v>0</v>
      </c>
    </row>
    <row r="18" spans="1:3" ht="9.75" customHeight="1" x14ac:dyDescent="0.25">
      <c r="A18" s="459" t="s">
        <v>547</v>
      </c>
      <c r="B18" s="460" t="s">
        <v>548</v>
      </c>
      <c r="C18" s="458">
        <v>0</v>
      </c>
    </row>
    <row r="19" spans="1:3" ht="9.75" customHeight="1" x14ac:dyDescent="0.25">
      <c r="A19" s="459" t="s">
        <v>549</v>
      </c>
      <c r="B19" s="460" t="s">
        <v>385</v>
      </c>
      <c r="C19" s="458">
        <v>0</v>
      </c>
    </row>
    <row r="20" spans="1:3" ht="9.75" customHeight="1" x14ac:dyDescent="0.25">
      <c r="A20" s="459" t="s">
        <v>550</v>
      </c>
      <c r="B20" s="460" t="s">
        <v>551</v>
      </c>
      <c r="C20" s="458">
        <v>0</v>
      </c>
    </row>
    <row r="21" spans="1:3" ht="9.75" customHeight="1" x14ac:dyDescent="0.25">
      <c r="A21" s="459" t="s">
        <v>552</v>
      </c>
      <c r="B21" s="460" t="s">
        <v>553</v>
      </c>
      <c r="C21" s="458">
        <v>0</v>
      </c>
    </row>
    <row r="22" spans="1:3" ht="9.75" customHeight="1" x14ac:dyDescent="0.25">
      <c r="A22" s="459" t="s">
        <v>554</v>
      </c>
      <c r="B22" s="460" t="s">
        <v>555</v>
      </c>
      <c r="C22" s="458">
        <v>0</v>
      </c>
    </row>
    <row r="23" spans="1:3" ht="9.75" customHeight="1" x14ac:dyDescent="0.25">
      <c r="A23" s="459" t="s">
        <v>556</v>
      </c>
      <c r="B23" s="460" t="s">
        <v>557</v>
      </c>
      <c r="C23" s="458">
        <v>0</v>
      </c>
    </row>
    <row r="24" spans="1:3" ht="9.75" customHeight="1" x14ac:dyDescent="0.25">
      <c r="A24" s="459" t="s">
        <v>558</v>
      </c>
      <c r="B24" s="460" t="s">
        <v>559</v>
      </c>
      <c r="C24" s="458">
        <v>0</v>
      </c>
    </row>
    <row r="25" spans="1:3" ht="9.75" customHeight="1" x14ac:dyDescent="0.25">
      <c r="A25" s="459" t="s">
        <v>560</v>
      </c>
      <c r="B25" s="460" t="s">
        <v>561</v>
      </c>
      <c r="C25" s="458">
        <v>0</v>
      </c>
    </row>
    <row r="26" spans="1:3" ht="9.75" customHeight="1" x14ac:dyDescent="0.25">
      <c r="A26" s="459" t="s">
        <v>562</v>
      </c>
      <c r="B26" s="460" t="s">
        <v>563</v>
      </c>
      <c r="C26" s="458">
        <v>0</v>
      </c>
    </row>
    <row r="27" spans="1:3" ht="9.75" customHeight="1" x14ac:dyDescent="0.25">
      <c r="A27" s="459" t="s">
        <v>564</v>
      </c>
      <c r="B27" s="460" t="s">
        <v>565</v>
      </c>
      <c r="C27" s="458">
        <v>0</v>
      </c>
    </row>
    <row r="28" spans="1:3" ht="9.75" customHeight="1" x14ac:dyDescent="0.25">
      <c r="A28" s="459" t="s">
        <v>566</v>
      </c>
      <c r="B28" s="460" t="s">
        <v>567</v>
      </c>
      <c r="C28" s="458">
        <v>0</v>
      </c>
    </row>
    <row r="29" spans="1:3" ht="9.75" customHeight="1" x14ac:dyDescent="0.25">
      <c r="A29" s="459" t="s">
        <v>568</v>
      </c>
      <c r="B29" s="457" t="s">
        <v>569</v>
      </c>
      <c r="C29" s="458">
        <v>0</v>
      </c>
    </row>
    <row r="30" spans="1:3" ht="7.5" customHeight="1" x14ac:dyDescent="0.25">
      <c r="A30" s="453"/>
      <c r="B30" s="461"/>
      <c r="C30" s="462"/>
    </row>
    <row r="31" spans="1:3" ht="9.75" customHeight="1" x14ac:dyDescent="0.25">
      <c r="A31" s="463" t="s">
        <v>570</v>
      </c>
      <c r="B31" s="464"/>
      <c r="C31" s="465">
        <f>SUM(C32:C38)</f>
        <v>913985.71</v>
      </c>
    </row>
    <row r="32" spans="1:3" ht="9.75" customHeight="1" x14ac:dyDescent="0.25">
      <c r="A32" s="459" t="s">
        <v>571</v>
      </c>
      <c r="B32" s="460" t="s">
        <v>277</v>
      </c>
      <c r="C32" s="458">
        <v>913985.71</v>
      </c>
    </row>
    <row r="33" spans="1:6" ht="9.75" customHeight="1" x14ac:dyDescent="0.25">
      <c r="A33" s="459" t="s">
        <v>572</v>
      </c>
      <c r="B33" s="460" t="s">
        <v>287</v>
      </c>
      <c r="C33" s="458">
        <v>0</v>
      </c>
    </row>
    <row r="34" spans="1:6" ht="9.75" customHeight="1" x14ac:dyDescent="0.25">
      <c r="A34" s="459" t="s">
        <v>573</v>
      </c>
      <c r="B34" s="460" t="s">
        <v>290</v>
      </c>
      <c r="C34" s="458">
        <v>0</v>
      </c>
    </row>
    <row r="35" spans="1:6" ht="9.75" customHeight="1" x14ac:dyDescent="0.25">
      <c r="A35" s="459" t="s">
        <v>574</v>
      </c>
      <c r="B35" s="460" t="s">
        <v>297</v>
      </c>
      <c r="C35" s="458">
        <v>0</v>
      </c>
    </row>
    <row r="36" spans="1:6" ht="9.75" customHeight="1" x14ac:dyDescent="0.25">
      <c r="A36" s="459" t="s">
        <v>575</v>
      </c>
      <c r="B36" s="460" t="s">
        <v>307</v>
      </c>
      <c r="C36" s="458">
        <v>0</v>
      </c>
    </row>
    <row r="37" spans="1:6" ht="9.75" customHeight="1" x14ac:dyDescent="0.25">
      <c r="A37" s="459" t="s">
        <v>576</v>
      </c>
      <c r="B37" s="460" t="s">
        <v>577</v>
      </c>
      <c r="C37" s="458">
        <v>0</v>
      </c>
    </row>
    <row r="38" spans="1:6" ht="9.75" customHeight="1" x14ac:dyDescent="0.25">
      <c r="A38" s="459" t="s">
        <v>578</v>
      </c>
      <c r="B38" s="457" t="s">
        <v>579</v>
      </c>
      <c r="C38" s="466">
        <v>0</v>
      </c>
    </row>
    <row r="39" spans="1:6" ht="7.5" customHeight="1" x14ac:dyDescent="0.25">
      <c r="A39" s="453"/>
      <c r="B39" s="467"/>
      <c r="C39" s="468"/>
    </row>
    <row r="40" spans="1:6" ht="9.75" customHeight="1" x14ac:dyDescent="0.25">
      <c r="A40" s="469" t="s">
        <v>580</v>
      </c>
      <c r="B40" s="431"/>
      <c r="C40" s="432">
        <f>C6-C8+C31</f>
        <v>59005028.960000008</v>
      </c>
    </row>
    <row r="41" spans="1:6" ht="9.75" customHeight="1" x14ac:dyDescent="0.25">
      <c r="A41" s="413"/>
      <c r="B41" s="413"/>
      <c r="C41" s="413"/>
      <c r="F41" s="411"/>
    </row>
    <row r="42" spans="1:6" ht="9.75" customHeight="1" x14ac:dyDescent="0.25">
      <c r="A42" s="402" t="s">
        <v>1981</v>
      </c>
      <c r="C42" s="413"/>
    </row>
    <row r="43" spans="1:6" ht="15" customHeight="1" x14ac:dyDescent="0.25">
      <c r="A43" s="402" t="s">
        <v>1982</v>
      </c>
    </row>
    <row r="45" spans="1:6" ht="15" customHeight="1" x14ac:dyDescent="0.25">
      <c r="C45" s="411"/>
    </row>
  </sheetData>
  <mergeCells count="5">
    <mergeCell ref="A1:C1"/>
    <mergeCell ref="A2:C2"/>
    <mergeCell ref="A3:C3"/>
    <mergeCell ref="A4:C4"/>
    <mergeCell ref="A5:B5"/>
  </mergeCells>
  <pageMargins left="0.7" right="0.7" top="0.75" bottom="0.75" header="0" footer="0"/>
  <pageSetup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J59"/>
  <sheetViews>
    <sheetView showGridLines="0" view="pageBreakPreview" zoomScaleNormal="100" zoomScaleSheetLayoutView="100" workbookViewId="0">
      <selection activeCell="A3" sqref="A3:F3"/>
    </sheetView>
  </sheetViews>
  <sheetFormatPr baseColWidth="10" defaultColWidth="14.42578125" defaultRowHeight="15" customHeight="1" x14ac:dyDescent="0.25"/>
  <cols>
    <col min="1" max="1" width="12.85546875" style="397" customWidth="1"/>
    <col min="2" max="2" width="72.140625" style="397" customWidth="1"/>
    <col min="3" max="7" width="15.85546875" style="397" customWidth="1"/>
    <col min="8" max="8" width="11.85546875" style="397" customWidth="1"/>
    <col min="9" max="9" width="13.42578125" style="397" customWidth="1"/>
    <col min="10" max="10" width="13.140625" style="397" customWidth="1"/>
    <col min="11" max="26" width="9.140625" style="397" customWidth="1"/>
    <col min="27" max="16384" width="14.42578125" style="397"/>
  </cols>
  <sheetData>
    <row r="1" spans="1:10" ht="11.25" customHeight="1" x14ac:dyDescent="0.25">
      <c r="A1" s="591" t="s">
        <v>2005</v>
      </c>
      <c r="B1" s="592"/>
      <c r="C1" s="592"/>
      <c r="D1" s="592"/>
      <c r="E1" s="592"/>
      <c r="F1" s="592"/>
      <c r="G1" s="419" t="s">
        <v>92</v>
      </c>
      <c r="H1" s="396">
        <v>2024</v>
      </c>
      <c r="I1" s="402"/>
      <c r="J1" s="402"/>
    </row>
    <row r="2" spans="1:10" ht="11.25" customHeight="1" x14ac:dyDescent="0.25">
      <c r="A2" s="591" t="s">
        <v>581</v>
      </c>
      <c r="B2" s="592"/>
      <c r="C2" s="592"/>
      <c r="D2" s="592"/>
      <c r="E2" s="592"/>
      <c r="F2" s="592"/>
      <c r="G2" s="419" t="s">
        <v>94</v>
      </c>
      <c r="H2" s="396" t="s">
        <v>636</v>
      </c>
      <c r="I2" s="402"/>
      <c r="J2" s="402"/>
    </row>
    <row r="3" spans="1:10" ht="11.25" customHeight="1" x14ac:dyDescent="0.25">
      <c r="A3" s="591" t="s">
        <v>1959</v>
      </c>
      <c r="B3" s="592"/>
      <c r="C3" s="592"/>
      <c r="D3" s="592"/>
      <c r="E3" s="592"/>
      <c r="F3" s="592"/>
      <c r="G3" s="419" t="s">
        <v>95</v>
      </c>
      <c r="H3" s="396" t="s">
        <v>638</v>
      </c>
      <c r="I3" s="402"/>
      <c r="J3" s="402"/>
    </row>
    <row r="4" spans="1:10" ht="11.25" customHeight="1" x14ac:dyDescent="0.25">
      <c r="A4" s="591" t="s">
        <v>96</v>
      </c>
      <c r="B4" s="592"/>
      <c r="C4" s="592"/>
      <c r="D4" s="592"/>
      <c r="E4" s="592"/>
      <c r="F4" s="592"/>
      <c r="G4" s="419"/>
      <c r="H4" s="396"/>
      <c r="I4" s="402"/>
      <c r="J4" s="402"/>
    </row>
    <row r="5" spans="1:10" ht="9.75" customHeight="1" x14ac:dyDescent="0.25">
      <c r="A5" s="399" t="s">
        <v>97</v>
      </c>
      <c r="B5" s="400"/>
      <c r="C5" s="400"/>
      <c r="D5" s="400"/>
      <c r="E5" s="400"/>
      <c r="F5" s="400"/>
      <c r="G5" s="400"/>
      <c r="H5" s="400"/>
      <c r="I5" s="402"/>
      <c r="J5" s="402"/>
    </row>
    <row r="6" spans="1:10" ht="9.75" customHeight="1" x14ac:dyDescent="0.25">
      <c r="A6" s="402"/>
      <c r="B6" s="402"/>
      <c r="C6" s="402"/>
      <c r="D6" s="402"/>
      <c r="E6" s="402"/>
      <c r="F6" s="402"/>
      <c r="G6" s="402"/>
      <c r="H6" s="402"/>
      <c r="I6" s="402"/>
      <c r="J6" s="402"/>
    </row>
    <row r="7" spans="1:10" ht="9.75" customHeight="1" x14ac:dyDescent="0.25">
      <c r="A7" s="402"/>
      <c r="B7" s="402"/>
      <c r="C7" s="402"/>
      <c r="D7" s="402"/>
      <c r="E7" s="402"/>
      <c r="F7" s="402"/>
      <c r="G7" s="402"/>
      <c r="H7" s="402"/>
      <c r="I7" s="402"/>
      <c r="J7" s="402"/>
    </row>
    <row r="8" spans="1:10" ht="24.75" customHeight="1" x14ac:dyDescent="0.25">
      <c r="A8" s="470" t="s">
        <v>99</v>
      </c>
      <c r="B8" s="470" t="s">
        <v>528</v>
      </c>
      <c r="C8" s="471" t="s">
        <v>582</v>
      </c>
      <c r="D8" s="471" t="s">
        <v>583</v>
      </c>
      <c r="E8" s="471" t="s">
        <v>584</v>
      </c>
      <c r="F8" s="471" t="s">
        <v>585</v>
      </c>
      <c r="G8" s="471" t="s">
        <v>586</v>
      </c>
      <c r="H8" s="471" t="s">
        <v>587</v>
      </c>
      <c r="I8" s="471" t="s">
        <v>588</v>
      </c>
      <c r="J8" s="471" t="s">
        <v>589</v>
      </c>
    </row>
    <row r="9" spans="1:10" ht="9.75" customHeight="1" x14ac:dyDescent="0.25">
      <c r="A9" s="423">
        <v>7000</v>
      </c>
      <c r="B9" s="424" t="s">
        <v>590</v>
      </c>
      <c r="C9" s="426"/>
      <c r="D9" s="426"/>
      <c r="E9" s="426"/>
      <c r="F9" s="426"/>
      <c r="G9" s="426"/>
      <c r="H9" s="426"/>
      <c r="I9" s="426"/>
      <c r="J9" s="426"/>
    </row>
    <row r="10" spans="1:10" ht="9.75" customHeight="1" x14ac:dyDescent="0.25">
      <c r="A10" s="402">
        <v>7110</v>
      </c>
      <c r="B10" s="428" t="s">
        <v>586</v>
      </c>
      <c r="C10" s="421">
        <v>0</v>
      </c>
      <c r="D10" s="421">
        <v>0</v>
      </c>
      <c r="E10" s="421">
        <v>0</v>
      </c>
      <c r="F10" s="421">
        <v>0</v>
      </c>
      <c r="G10" s="402"/>
      <c r="H10" s="402"/>
      <c r="I10" s="402"/>
      <c r="J10" s="402"/>
    </row>
    <row r="11" spans="1:10" ht="9.75" customHeight="1" x14ac:dyDescent="0.25">
      <c r="A11" s="402">
        <v>7120</v>
      </c>
      <c r="B11" s="428" t="s">
        <v>591</v>
      </c>
      <c r="C11" s="421">
        <v>0</v>
      </c>
      <c r="D11" s="421">
        <v>0</v>
      </c>
      <c r="E11" s="421">
        <v>0</v>
      </c>
      <c r="F11" s="421">
        <v>0</v>
      </c>
      <c r="G11" s="402"/>
      <c r="H11" s="402"/>
      <c r="I11" s="402"/>
      <c r="J11" s="402"/>
    </row>
    <row r="12" spans="1:10" ht="9.75" customHeight="1" x14ac:dyDescent="0.25">
      <c r="A12" s="402">
        <v>7130</v>
      </c>
      <c r="B12" s="428" t="s">
        <v>592</v>
      </c>
      <c r="C12" s="421">
        <v>0</v>
      </c>
      <c r="D12" s="421">
        <v>0</v>
      </c>
      <c r="E12" s="421">
        <v>0</v>
      </c>
      <c r="F12" s="421">
        <v>0</v>
      </c>
      <c r="G12" s="402"/>
      <c r="H12" s="402"/>
      <c r="I12" s="402"/>
      <c r="J12" s="402"/>
    </row>
    <row r="13" spans="1:10" ht="9.75" customHeight="1" x14ac:dyDescent="0.25">
      <c r="A13" s="402">
        <v>7140</v>
      </c>
      <c r="B13" s="428" t="s">
        <v>593</v>
      </c>
      <c r="C13" s="421">
        <v>0</v>
      </c>
      <c r="D13" s="421">
        <v>0</v>
      </c>
      <c r="E13" s="421">
        <v>0</v>
      </c>
      <c r="F13" s="421">
        <v>0</v>
      </c>
      <c r="G13" s="402"/>
      <c r="H13" s="402"/>
      <c r="I13" s="402"/>
      <c r="J13" s="402"/>
    </row>
    <row r="14" spans="1:10" ht="9.75" customHeight="1" x14ac:dyDescent="0.25">
      <c r="A14" s="402">
        <v>7150</v>
      </c>
      <c r="B14" s="428" t="s">
        <v>594</v>
      </c>
      <c r="C14" s="421">
        <v>0</v>
      </c>
      <c r="D14" s="421">
        <v>0</v>
      </c>
      <c r="E14" s="421">
        <v>0</v>
      </c>
      <c r="F14" s="421">
        <v>0</v>
      </c>
      <c r="G14" s="402"/>
      <c r="H14" s="402"/>
      <c r="I14" s="402"/>
      <c r="J14" s="402"/>
    </row>
    <row r="15" spans="1:10" ht="9.75" customHeight="1" x14ac:dyDescent="0.25">
      <c r="A15" s="402">
        <v>7160</v>
      </c>
      <c r="B15" s="428" t="s">
        <v>595</v>
      </c>
      <c r="C15" s="421">
        <v>0</v>
      </c>
      <c r="D15" s="421">
        <v>0</v>
      </c>
      <c r="E15" s="421">
        <v>0</v>
      </c>
      <c r="F15" s="421">
        <v>0</v>
      </c>
      <c r="G15" s="402"/>
      <c r="H15" s="402"/>
      <c r="I15" s="402"/>
      <c r="J15" s="402"/>
    </row>
    <row r="16" spans="1:10" ht="9.75" customHeight="1" x14ac:dyDescent="0.25">
      <c r="A16" s="402">
        <v>7210</v>
      </c>
      <c r="B16" s="428" t="s">
        <v>596</v>
      </c>
      <c r="C16" s="421">
        <v>0</v>
      </c>
      <c r="D16" s="421">
        <v>0</v>
      </c>
      <c r="E16" s="421">
        <v>0</v>
      </c>
      <c r="F16" s="421">
        <v>0</v>
      </c>
      <c r="G16" s="402"/>
      <c r="H16" s="402"/>
      <c r="I16" s="402"/>
      <c r="J16" s="402"/>
    </row>
    <row r="17" spans="1:10" ht="9.75" customHeight="1" x14ac:dyDescent="0.25">
      <c r="A17" s="402">
        <v>7220</v>
      </c>
      <c r="B17" s="428" t="s">
        <v>597</v>
      </c>
      <c r="C17" s="421">
        <v>0</v>
      </c>
      <c r="D17" s="421">
        <v>0</v>
      </c>
      <c r="E17" s="421">
        <v>0</v>
      </c>
      <c r="F17" s="421">
        <v>0</v>
      </c>
      <c r="G17" s="402"/>
      <c r="H17" s="402"/>
      <c r="I17" s="402"/>
      <c r="J17" s="402"/>
    </row>
    <row r="18" spans="1:10" ht="9.75" customHeight="1" x14ac:dyDescent="0.25">
      <c r="A18" s="402">
        <v>7230</v>
      </c>
      <c r="B18" s="428" t="s">
        <v>598</v>
      </c>
      <c r="C18" s="421">
        <v>0</v>
      </c>
      <c r="D18" s="421">
        <v>0</v>
      </c>
      <c r="E18" s="421">
        <v>0</v>
      </c>
      <c r="F18" s="421">
        <v>0</v>
      </c>
      <c r="G18" s="402"/>
      <c r="H18" s="402"/>
      <c r="I18" s="402"/>
      <c r="J18" s="402"/>
    </row>
    <row r="19" spans="1:10" ht="9.75" customHeight="1" x14ac:dyDescent="0.25">
      <c r="A19" s="402">
        <v>7240</v>
      </c>
      <c r="B19" s="428" t="s">
        <v>599</v>
      </c>
      <c r="C19" s="421">
        <v>0</v>
      </c>
      <c r="D19" s="421">
        <v>0</v>
      </c>
      <c r="E19" s="421">
        <v>0</v>
      </c>
      <c r="F19" s="421">
        <v>0</v>
      </c>
      <c r="G19" s="402"/>
      <c r="H19" s="402"/>
      <c r="I19" s="402"/>
      <c r="J19" s="402"/>
    </row>
    <row r="20" spans="1:10" ht="9.75" customHeight="1" x14ac:dyDescent="0.25">
      <c r="A20" s="402">
        <v>7250</v>
      </c>
      <c r="B20" s="428" t="s">
        <v>600</v>
      </c>
      <c r="C20" s="421">
        <v>0</v>
      </c>
      <c r="D20" s="421">
        <v>0</v>
      </c>
      <c r="E20" s="421">
        <v>0</v>
      </c>
      <c r="F20" s="421">
        <v>0</v>
      </c>
      <c r="G20" s="402"/>
      <c r="H20" s="402"/>
      <c r="I20" s="402"/>
      <c r="J20" s="402"/>
    </row>
    <row r="21" spans="1:10" ht="9.75" customHeight="1" x14ac:dyDescent="0.25">
      <c r="A21" s="402">
        <v>7260</v>
      </c>
      <c r="B21" s="428" t="s">
        <v>601</v>
      </c>
      <c r="C21" s="421">
        <v>0</v>
      </c>
      <c r="D21" s="421">
        <v>0</v>
      </c>
      <c r="E21" s="421">
        <v>0</v>
      </c>
      <c r="F21" s="421">
        <v>0</v>
      </c>
      <c r="G21" s="402"/>
      <c r="H21" s="402"/>
      <c r="I21" s="402"/>
      <c r="J21" s="402"/>
    </row>
    <row r="22" spans="1:10" ht="9.75" customHeight="1" x14ac:dyDescent="0.25">
      <c r="A22" s="402">
        <v>7310</v>
      </c>
      <c r="B22" s="428" t="s">
        <v>602</v>
      </c>
      <c r="C22" s="421">
        <v>0</v>
      </c>
      <c r="D22" s="421">
        <v>0</v>
      </c>
      <c r="E22" s="421">
        <v>0</v>
      </c>
      <c r="F22" s="421">
        <v>0</v>
      </c>
      <c r="G22" s="402"/>
      <c r="H22" s="402"/>
      <c r="I22" s="402"/>
      <c r="J22" s="402"/>
    </row>
    <row r="23" spans="1:10" ht="9.75" customHeight="1" x14ac:dyDescent="0.25">
      <c r="A23" s="402">
        <v>7320</v>
      </c>
      <c r="B23" s="428" t="s">
        <v>603</v>
      </c>
      <c r="C23" s="421">
        <v>0</v>
      </c>
      <c r="D23" s="421">
        <v>0</v>
      </c>
      <c r="E23" s="421">
        <v>0</v>
      </c>
      <c r="F23" s="421">
        <v>0</v>
      </c>
      <c r="G23" s="402"/>
      <c r="H23" s="402"/>
      <c r="I23" s="402"/>
      <c r="J23" s="402"/>
    </row>
    <row r="24" spans="1:10" ht="9.75" customHeight="1" x14ac:dyDescent="0.25">
      <c r="A24" s="402">
        <v>7330</v>
      </c>
      <c r="B24" s="428" t="s">
        <v>604</v>
      </c>
      <c r="C24" s="421">
        <v>0</v>
      </c>
      <c r="D24" s="421">
        <v>0</v>
      </c>
      <c r="E24" s="421">
        <v>0</v>
      </c>
      <c r="F24" s="421">
        <v>0</v>
      </c>
      <c r="G24" s="402"/>
      <c r="H24" s="402"/>
      <c r="I24" s="402"/>
      <c r="J24" s="402"/>
    </row>
    <row r="25" spans="1:10" ht="9.75" customHeight="1" x14ac:dyDescent="0.25">
      <c r="A25" s="402">
        <v>7340</v>
      </c>
      <c r="B25" s="428" t="s">
        <v>605</v>
      </c>
      <c r="C25" s="421">
        <v>0</v>
      </c>
      <c r="D25" s="421">
        <v>0</v>
      </c>
      <c r="E25" s="421">
        <v>0</v>
      </c>
      <c r="F25" s="421">
        <v>0</v>
      </c>
      <c r="G25" s="402"/>
      <c r="H25" s="402"/>
      <c r="I25" s="402"/>
      <c r="J25" s="402"/>
    </row>
    <row r="26" spans="1:10" ht="9.75" customHeight="1" x14ac:dyDescent="0.25">
      <c r="A26" s="402">
        <v>7350</v>
      </c>
      <c r="B26" s="428" t="s">
        <v>606</v>
      </c>
      <c r="C26" s="421">
        <v>0</v>
      </c>
      <c r="D26" s="421">
        <v>0</v>
      </c>
      <c r="E26" s="421">
        <v>0</v>
      </c>
      <c r="F26" s="421">
        <v>0</v>
      </c>
      <c r="G26" s="402"/>
      <c r="H26" s="402"/>
      <c r="I26" s="402"/>
      <c r="J26" s="402"/>
    </row>
    <row r="27" spans="1:10" ht="9.75" customHeight="1" x14ac:dyDescent="0.25">
      <c r="A27" s="402">
        <v>7360</v>
      </c>
      <c r="B27" s="428" t="s">
        <v>607</v>
      </c>
      <c r="C27" s="421">
        <v>0</v>
      </c>
      <c r="D27" s="421">
        <v>0</v>
      </c>
      <c r="E27" s="421">
        <v>0</v>
      </c>
      <c r="F27" s="421">
        <v>0</v>
      </c>
      <c r="G27" s="402"/>
      <c r="H27" s="402"/>
      <c r="I27" s="402"/>
      <c r="J27" s="402"/>
    </row>
    <row r="28" spans="1:10" ht="9.75" customHeight="1" x14ac:dyDescent="0.25">
      <c r="A28" s="402">
        <v>7410</v>
      </c>
      <c r="B28" s="428" t="s">
        <v>608</v>
      </c>
      <c r="C28" s="421">
        <v>0</v>
      </c>
      <c r="D28" s="421">
        <v>0</v>
      </c>
      <c r="E28" s="421">
        <v>0</v>
      </c>
      <c r="F28" s="421">
        <v>0</v>
      </c>
      <c r="G28" s="402"/>
      <c r="H28" s="402"/>
      <c r="I28" s="402"/>
      <c r="J28" s="402"/>
    </row>
    <row r="29" spans="1:10" ht="9.75" customHeight="1" x14ac:dyDescent="0.25">
      <c r="A29" s="402">
        <v>7420</v>
      </c>
      <c r="B29" s="428" t="s">
        <v>609</v>
      </c>
      <c r="C29" s="421">
        <v>0</v>
      </c>
      <c r="D29" s="421">
        <v>0</v>
      </c>
      <c r="E29" s="421">
        <v>0</v>
      </c>
      <c r="F29" s="421">
        <v>0</v>
      </c>
      <c r="G29" s="402"/>
      <c r="H29" s="402"/>
      <c r="I29" s="402"/>
      <c r="J29" s="402"/>
    </row>
    <row r="30" spans="1:10" ht="9.75" customHeight="1" x14ac:dyDescent="0.25">
      <c r="A30" s="402">
        <v>7510</v>
      </c>
      <c r="B30" s="428" t="s">
        <v>610</v>
      </c>
      <c r="C30" s="421">
        <v>0</v>
      </c>
      <c r="D30" s="421">
        <v>0</v>
      </c>
      <c r="E30" s="421">
        <v>0</v>
      </c>
      <c r="F30" s="421">
        <v>0</v>
      </c>
      <c r="G30" s="402"/>
      <c r="H30" s="402"/>
      <c r="I30" s="402"/>
      <c r="J30" s="402"/>
    </row>
    <row r="31" spans="1:10" ht="9.75" customHeight="1" x14ac:dyDescent="0.25">
      <c r="A31" s="402">
        <v>7520</v>
      </c>
      <c r="B31" s="428" t="s">
        <v>611</v>
      </c>
      <c r="C31" s="421">
        <v>0</v>
      </c>
      <c r="D31" s="421">
        <v>0</v>
      </c>
      <c r="E31" s="421">
        <v>0</v>
      </c>
      <c r="F31" s="421">
        <v>0</v>
      </c>
      <c r="G31" s="402"/>
      <c r="H31" s="402"/>
      <c r="I31" s="402"/>
      <c r="J31" s="402"/>
    </row>
    <row r="32" spans="1:10" ht="9.75" customHeight="1" x14ac:dyDescent="0.25">
      <c r="A32" s="402">
        <v>7610</v>
      </c>
      <c r="B32" s="428" t="s">
        <v>612</v>
      </c>
      <c r="C32" s="421">
        <v>0</v>
      </c>
      <c r="D32" s="421">
        <v>0</v>
      </c>
      <c r="E32" s="421">
        <v>0</v>
      </c>
      <c r="F32" s="421">
        <v>0</v>
      </c>
      <c r="G32" s="402"/>
      <c r="H32" s="402"/>
      <c r="I32" s="402"/>
      <c r="J32" s="402"/>
    </row>
    <row r="33" spans="1:10" ht="9.75" customHeight="1" x14ac:dyDescent="0.25">
      <c r="A33" s="402">
        <v>7620</v>
      </c>
      <c r="B33" s="428" t="s">
        <v>613</v>
      </c>
      <c r="C33" s="421">
        <v>0</v>
      </c>
      <c r="D33" s="421">
        <v>0</v>
      </c>
      <c r="E33" s="421">
        <v>0</v>
      </c>
      <c r="F33" s="421">
        <v>0</v>
      </c>
      <c r="G33" s="402"/>
      <c r="H33" s="402"/>
      <c r="I33" s="402"/>
      <c r="J33" s="402"/>
    </row>
    <row r="34" spans="1:10" ht="9.75" customHeight="1" x14ac:dyDescent="0.25">
      <c r="A34" s="402">
        <v>7630</v>
      </c>
      <c r="B34" s="428" t="s">
        <v>614</v>
      </c>
      <c r="C34" s="421">
        <v>0</v>
      </c>
      <c r="D34" s="421">
        <v>0</v>
      </c>
      <c r="E34" s="421">
        <v>0</v>
      </c>
      <c r="F34" s="421">
        <v>0</v>
      </c>
      <c r="G34" s="402"/>
      <c r="H34" s="402"/>
      <c r="I34" s="402"/>
      <c r="J34" s="402"/>
    </row>
    <row r="35" spans="1:10" ht="9.75" customHeight="1" x14ac:dyDescent="0.25">
      <c r="A35" s="402">
        <v>7640</v>
      </c>
      <c r="B35" s="428" t="s">
        <v>615</v>
      </c>
      <c r="C35" s="421">
        <v>0</v>
      </c>
      <c r="D35" s="421">
        <v>0</v>
      </c>
      <c r="E35" s="421">
        <v>0</v>
      </c>
      <c r="F35" s="421">
        <v>0</v>
      </c>
      <c r="G35" s="402"/>
      <c r="H35" s="402"/>
      <c r="I35" s="402"/>
      <c r="J35" s="402"/>
    </row>
    <row r="36" spans="1:10" ht="9.75" customHeight="1" x14ac:dyDescent="0.25">
      <c r="A36" s="402"/>
      <c r="B36" s="402"/>
      <c r="C36" s="421"/>
      <c r="D36" s="421"/>
      <c r="E36" s="421"/>
      <c r="F36" s="421"/>
      <c r="G36" s="402"/>
      <c r="H36" s="402"/>
      <c r="I36" s="402"/>
      <c r="J36" s="402"/>
    </row>
    <row r="37" spans="1:10" ht="9.75" customHeight="1" x14ac:dyDescent="0.25">
      <c r="A37" s="423">
        <v>8000</v>
      </c>
      <c r="B37" s="424" t="s">
        <v>616</v>
      </c>
      <c r="C37" s="426"/>
      <c r="D37" s="426"/>
      <c r="E37" s="426"/>
      <c r="F37" s="426"/>
      <c r="G37" s="426"/>
      <c r="H37" s="426"/>
      <c r="I37" s="426"/>
      <c r="J37" s="426"/>
    </row>
    <row r="38" spans="1:10" ht="9.75" customHeight="1" thickBot="1" x14ac:dyDescent="0.3">
      <c r="A38" s="402"/>
      <c r="B38" s="402"/>
      <c r="C38" s="402"/>
      <c r="D38" s="402"/>
      <c r="E38" s="402"/>
      <c r="F38" s="402"/>
      <c r="G38" s="402"/>
      <c r="H38" s="402"/>
      <c r="I38" s="402"/>
      <c r="J38" s="402"/>
    </row>
    <row r="39" spans="1:10" ht="9.75" customHeight="1" x14ac:dyDescent="0.25">
      <c r="A39" s="402"/>
      <c r="B39" s="606" t="s">
        <v>617</v>
      </c>
      <c r="C39" s="607"/>
      <c r="D39" s="402"/>
      <c r="E39" s="402"/>
      <c r="F39" s="402"/>
      <c r="G39" s="402"/>
      <c r="H39" s="402"/>
      <c r="I39" s="402"/>
      <c r="J39" s="402"/>
    </row>
    <row r="40" spans="1:10" ht="9.75" customHeight="1" x14ac:dyDescent="0.25">
      <c r="A40" s="402"/>
      <c r="B40" s="472" t="s">
        <v>528</v>
      </c>
      <c r="C40" s="473">
        <v>2024</v>
      </c>
      <c r="D40" s="402"/>
      <c r="E40" s="402"/>
      <c r="F40" s="402"/>
      <c r="G40" s="402"/>
      <c r="H40" s="402"/>
      <c r="I40" s="402"/>
      <c r="J40" s="402"/>
    </row>
    <row r="41" spans="1:10" ht="9.75" customHeight="1" x14ac:dyDescent="0.25">
      <c r="A41" s="402">
        <v>8110</v>
      </c>
      <c r="B41" s="474" t="s">
        <v>618</v>
      </c>
      <c r="C41" s="201">
        <v>0</v>
      </c>
      <c r="D41" s="402"/>
      <c r="E41" s="402"/>
      <c r="F41" s="402"/>
      <c r="G41" s="402"/>
      <c r="H41" s="402"/>
      <c r="I41" s="402"/>
      <c r="J41" s="402"/>
    </row>
    <row r="42" spans="1:10" ht="9.75" customHeight="1" x14ac:dyDescent="0.25">
      <c r="A42" s="402">
        <v>8120</v>
      </c>
      <c r="B42" s="474" t="s">
        <v>619</v>
      </c>
      <c r="C42" s="201">
        <v>0</v>
      </c>
      <c r="D42" s="402"/>
      <c r="E42" s="402"/>
      <c r="F42" s="402"/>
      <c r="G42" s="402"/>
      <c r="H42" s="402"/>
      <c r="I42" s="402"/>
      <c r="J42" s="402"/>
    </row>
    <row r="43" spans="1:10" ht="9.75" customHeight="1" x14ac:dyDescent="0.25">
      <c r="A43" s="402">
        <v>8130</v>
      </c>
      <c r="B43" s="474" t="s">
        <v>620</v>
      </c>
      <c r="C43" s="201">
        <v>0</v>
      </c>
      <c r="D43" s="402"/>
      <c r="E43" s="402"/>
      <c r="F43" s="402"/>
      <c r="G43" s="402"/>
      <c r="H43" s="402"/>
      <c r="I43" s="402"/>
      <c r="J43" s="402"/>
    </row>
    <row r="44" spans="1:10" ht="9.75" customHeight="1" x14ac:dyDescent="0.25">
      <c r="A44" s="402">
        <v>8140</v>
      </c>
      <c r="B44" s="474" t="s">
        <v>621</v>
      </c>
      <c r="C44" s="201">
        <v>60817032.210000001</v>
      </c>
      <c r="D44" s="402"/>
      <c r="E44" s="402"/>
      <c r="F44" s="402"/>
      <c r="G44" s="402"/>
      <c r="H44" s="402"/>
      <c r="I44" s="402"/>
      <c r="J44" s="402"/>
    </row>
    <row r="45" spans="1:10" ht="9.75" customHeight="1" thickBot="1" x14ac:dyDescent="0.3">
      <c r="A45" s="402">
        <v>8150</v>
      </c>
      <c r="B45" s="475" t="s">
        <v>622</v>
      </c>
      <c r="C45" s="202">
        <v>60817032.210000001</v>
      </c>
      <c r="D45" s="402"/>
      <c r="E45" s="402"/>
      <c r="F45" s="402"/>
      <c r="G45" s="402"/>
      <c r="H45" s="402"/>
      <c r="I45" s="402"/>
      <c r="J45" s="402"/>
    </row>
    <row r="46" spans="1:10" ht="9.75" customHeight="1" x14ac:dyDescent="0.25">
      <c r="A46" s="402"/>
      <c r="B46" s="402"/>
      <c r="C46" s="402"/>
      <c r="D46" s="402"/>
      <c r="E46" s="402"/>
      <c r="F46" s="402"/>
      <c r="G46" s="402"/>
      <c r="H46" s="402"/>
      <c r="I46" s="402"/>
      <c r="J46" s="402"/>
    </row>
    <row r="47" spans="1:10" ht="9.75" customHeight="1" thickBot="1" x14ac:dyDescent="0.3">
      <c r="A47" s="402"/>
      <c r="B47" s="402"/>
      <c r="C47" s="402"/>
      <c r="D47" s="402"/>
      <c r="E47" s="402"/>
      <c r="F47" s="402"/>
      <c r="G47" s="402"/>
      <c r="H47" s="402"/>
      <c r="I47" s="402"/>
      <c r="J47" s="402"/>
    </row>
    <row r="48" spans="1:10" ht="9.75" customHeight="1" x14ac:dyDescent="0.25">
      <c r="A48" s="402"/>
      <c r="B48" s="606" t="s">
        <v>623</v>
      </c>
      <c r="C48" s="607"/>
      <c r="D48" s="402"/>
      <c r="E48" s="402"/>
      <c r="F48" s="402"/>
      <c r="G48" s="402"/>
      <c r="H48" s="402"/>
      <c r="I48" s="402"/>
      <c r="J48" s="402"/>
    </row>
    <row r="49" spans="1:3" ht="9.75" customHeight="1" x14ac:dyDescent="0.25">
      <c r="A49" s="402"/>
      <c r="B49" s="472" t="s">
        <v>528</v>
      </c>
      <c r="C49" s="473">
        <v>2024</v>
      </c>
    </row>
    <row r="50" spans="1:3" ht="9.75" customHeight="1" x14ac:dyDescent="0.25">
      <c r="A50" s="402">
        <v>8210</v>
      </c>
      <c r="B50" s="474" t="s">
        <v>624</v>
      </c>
      <c r="C50" s="476">
        <v>0</v>
      </c>
    </row>
    <row r="51" spans="1:3" ht="9.75" customHeight="1" x14ac:dyDescent="0.25">
      <c r="A51" s="402">
        <v>8220</v>
      </c>
      <c r="B51" s="474" t="s">
        <v>625</v>
      </c>
      <c r="C51" s="476">
        <v>0</v>
      </c>
    </row>
    <row r="52" spans="1:3" ht="9.75" customHeight="1" x14ac:dyDescent="0.25">
      <c r="A52" s="402">
        <v>8230</v>
      </c>
      <c r="B52" s="474" t="s">
        <v>626</v>
      </c>
      <c r="C52" s="476">
        <v>0</v>
      </c>
    </row>
    <row r="53" spans="1:3" ht="9.75" customHeight="1" x14ac:dyDescent="0.25">
      <c r="A53" s="402">
        <v>8240</v>
      </c>
      <c r="B53" s="474" t="s">
        <v>627</v>
      </c>
      <c r="C53" s="476">
        <v>58252434.049999997</v>
      </c>
    </row>
    <row r="54" spans="1:3" ht="9.75" customHeight="1" x14ac:dyDescent="0.25">
      <c r="A54" s="402">
        <v>8250</v>
      </c>
      <c r="B54" s="474" t="s">
        <v>628</v>
      </c>
      <c r="C54" s="476">
        <v>58252434.049999997</v>
      </c>
    </row>
    <row r="55" spans="1:3" ht="9.75" customHeight="1" x14ac:dyDescent="0.25">
      <c r="A55" s="402">
        <v>8260</v>
      </c>
      <c r="B55" s="474" t="s">
        <v>629</v>
      </c>
      <c r="C55" s="476">
        <v>58252434.049999997</v>
      </c>
    </row>
    <row r="56" spans="1:3" ht="9.75" customHeight="1" thickBot="1" x14ac:dyDescent="0.3">
      <c r="A56" s="402">
        <v>8270</v>
      </c>
      <c r="B56" s="475" t="s">
        <v>630</v>
      </c>
      <c r="C56" s="477">
        <v>56522343.270000003</v>
      </c>
    </row>
    <row r="57" spans="1:3" ht="9.75" customHeight="1" x14ac:dyDescent="0.25">
      <c r="A57" s="402"/>
      <c r="B57" s="402"/>
      <c r="C57" s="402"/>
    </row>
    <row r="58" spans="1:3" ht="9.75" customHeight="1" x14ac:dyDescent="0.25">
      <c r="A58" s="402"/>
      <c r="B58" s="402"/>
      <c r="C58" s="402"/>
    </row>
    <row r="59" spans="1:3" ht="9.75" customHeight="1" x14ac:dyDescent="0.25">
      <c r="A59" s="402"/>
      <c r="B59" s="402" t="s">
        <v>309</v>
      </c>
      <c r="C59" s="402"/>
    </row>
  </sheetData>
  <mergeCells count="6">
    <mergeCell ref="B48:C48"/>
    <mergeCell ref="A1:F1"/>
    <mergeCell ref="A2:F2"/>
    <mergeCell ref="A3:F3"/>
    <mergeCell ref="A4:F4"/>
    <mergeCell ref="B39:C39"/>
  </mergeCells>
  <pageMargins left="0.7" right="0.7" top="0.75" bottom="0.75" header="0" footer="0"/>
  <pageSetup scale="60" fitToHeight="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E214"/>
  <sheetViews>
    <sheetView showGridLines="0" view="pageBreakPreview" zoomScaleNormal="110" zoomScaleSheetLayoutView="100" workbookViewId="0">
      <selection sqref="A1:C1"/>
    </sheetView>
  </sheetViews>
  <sheetFormatPr baseColWidth="10" defaultColWidth="14.42578125" defaultRowHeight="15" customHeight="1" x14ac:dyDescent="0.25"/>
  <cols>
    <col min="1" max="1" width="10" style="397" customWidth="1"/>
    <col min="2" max="2" width="72.85546875" style="397" customWidth="1"/>
    <col min="3" max="3" width="15.85546875" style="397" customWidth="1"/>
    <col min="4" max="4" width="11.140625" style="397" customWidth="1"/>
    <col min="5" max="5" width="14" style="397" customWidth="1"/>
    <col min="6" max="26" width="9.140625" style="397" customWidth="1"/>
    <col min="27" max="16384" width="14.42578125" style="397"/>
  </cols>
  <sheetData>
    <row r="1" spans="1:5" ht="11.25" customHeight="1" x14ac:dyDescent="0.25">
      <c r="A1" s="591" t="s">
        <v>2012</v>
      </c>
      <c r="B1" s="592"/>
      <c r="C1" s="592"/>
      <c r="D1" s="419" t="s">
        <v>92</v>
      </c>
      <c r="E1" s="396">
        <v>2024</v>
      </c>
    </row>
    <row r="2" spans="1:5" ht="11.25" customHeight="1" x14ac:dyDescent="0.25">
      <c r="A2" s="591" t="s">
        <v>93</v>
      </c>
      <c r="B2" s="592"/>
      <c r="C2" s="592"/>
      <c r="D2" s="419" t="s">
        <v>94</v>
      </c>
      <c r="E2" s="396" t="s">
        <v>636</v>
      </c>
    </row>
    <row r="3" spans="1:5" ht="11.25" customHeight="1" x14ac:dyDescent="0.25">
      <c r="A3" s="591" t="s">
        <v>1959</v>
      </c>
      <c r="B3" s="592"/>
      <c r="C3" s="592"/>
      <c r="D3" s="419" t="s">
        <v>95</v>
      </c>
      <c r="E3" s="396" t="s">
        <v>638</v>
      </c>
    </row>
    <row r="4" spans="1:5" ht="11.25" customHeight="1" x14ac:dyDescent="0.25">
      <c r="A4" s="591" t="s">
        <v>96</v>
      </c>
      <c r="B4" s="592"/>
      <c r="C4" s="592"/>
      <c r="D4" s="398"/>
      <c r="E4" s="398"/>
    </row>
    <row r="5" spans="1:5" ht="9.75" customHeight="1" x14ac:dyDescent="0.25">
      <c r="A5" s="399" t="s">
        <v>97</v>
      </c>
      <c r="B5" s="400"/>
      <c r="C5" s="400"/>
      <c r="D5" s="401"/>
      <c r="E5" s="400"/>
    </row>
    <row r="6" spans="1:5" ht="9.75" customHeight="1" x14ac:dyDescent="0.25">
      <c r="A6" s="402"/>
      <c r="B6" s="402"/>
      <c r="C6" s="402"/>
      <c r="D6" s="403"/>
      <c r="E6" s="402"/>
    </row>
    <row r="7" spans="1:5" ht="9.75" customHeight="1" x14ac:dyDescent="0.25">
      <c r="A7" s="400" t="s">
        <v>98</v>
      </c>
      <c r="B7" s="400"/>
      <c r="C7" s="400"/>
      <c r="D7" s="401"/>
      <c r="E7" s="400"/>
    </row>
    <row r="8" spans="1:5" ht="9.75" customHeight="1" x14ac:dyDescent="0.25">
      <c r="A8" s="404" t="s">
        <v>99</v>
      </c>
      <c r="B8" s="404" t="s">
        <v>100</v>
      </c>
      <c r="C8" s="405" t="s">
        <v>101</v>
      </c>
      <c r="D8" s="406" t="s">
        <v>102</v>
      </c>
      <c r="E8" s="405" t="s">
        <v>103</v>
      </c>
    </row>
    <row r="9" spans="1:5" ht="9.75" customHeight="1" x14ac:dyDescent="0.25">
      <c r="A9" s="407">
        <v>4000</v>
      </c>
      <c r="B9" s="408" t="s">
        <v>104</v>
      </c>
      <c r="C9" s="409">
        <f>+C57</f>
        <v>3665203.3099999996</v>
      </c>
      <c r="D9" s="410"/>
      <c r="E9" s="402"/>
    </row>
    <row r="10" spans="1:5" ht="9.75" customHeight="1" x14ac:dyDescent="0.25">
      <c r="A10" s="407">
        <v>4100</v>
      </c>
      <c r="B10" s="408" t="s">
        <v>34</v>
      </c>
      <c r="C10" s="409">
        <v>0</v>
      </c>
      <c r="D10" s="410"/>
      <c r="E10" s="402"/>
    </row>
    <row r="11" spans="1:5" ht="11.25" customHeight="1" x14ac:dyDescent="0.25">
      <c r="A11" s="407">
        <v>4110</v>
      </c>
      <c r="B11" s="408" t="s">
        <v>105</v>
      </c>
      <c r="C11" s="409">
        <v>0</v>
      </c>
      <c r="D11" s="410" t="str">
        <f t="shared" ref="D11:D20" si="0">IFERROR(C11/$C$12,"")</f>
        <v/>
      </c>
      <c r="E11" s="402"/>
    </row>
    <row r="12" spans="1:5" ht="9.75" customHeight="1" x14ac:dyDescent="0.25">
      <c r="A12" s="412">
        <v>4111</v>
      </c>
      <c r="B12" s="413" t="s">
        <v>107</v>
      </c>
      <c r="C12" s="414">
        <v>0</v>
      </c>
      <c r="D12" s="410" t="str">
        <f t="shared" si="0"/>
        <v/>
      </c>
      <c r="E12" s="402"/>
    </row>
    <row r="13" spans="1:5" ht="9.75" customHeight="1" x14ac:dyDescent="0.25">
      <c r="A13" s="412">
        <v>4112</v>
      </c>
      <c r="B13" s="413" t="s">
        <v>108</v>
      </c>
      <c r="C13" s="414">
        <v>0</v>
      </c>
      <c r="D13" s="410" t="str">
        <f t="shared" si="0"/>
        <v/>
      </c>
      <c r="E13" s="402"/>
    </row>
    <row r="14" spans="1:5" ht="9.75" customHeight="1" x14ac:dyDescent="0.25">
      <c r="A14" s="412">
        <v>4113</v>
      </c>
      <c r="B14" s="413" t="s">
        <v>109</v>
      </c>
      <c r="C14" s="414">
        <v>0</v>
      </c>
      <c r="D14" s="410" t="str">
        <f t="shared" si="0"/>
        <v/>
      </c>
      <c r="E14" s="402"/>
    </row>
    <row r="15" spans="1:5" ht="9.75" customHeight="1" x14ac:dyDescent="0.25">
      <c r="A15" s="412">
        <v>4114</v>
      </c>
      <c r="B15" s="413" t="s">
        <v>110</v>
      </c>
      <c r="C15" s="414">
        <v>0</v>
      </c>
      <c r="D15" s="410" t="str">
        <f t="shared" si="0"/>
        <v/>
      </c>
      <c r="E15" s="402"/>
    </row>
    <row r="16" spans="1:5" ht="9.75" customHeight="1" x14ac:dyDescent="0.25">
      <c r="A16" s="412">
        <v>4115</v>
      </c>
      <c r="B16" s="413" t="s">
        <v>111</v>
      </c>
      <c r="C16" s="414">
        <v>0</v>
      </c>
      <c r="D16" s="410" t="str">
        <f t="shared" si="0"/>
        <v/>
      </c>
      <c r="E16" s="402"/>
    </row>
    <row r="17" spans="1:5" ht="9.75" customHeight="1" x14ac:dyDescent="0.25">
      <c r="A17" s="412">
        <v>4116</v>
      </c>
      <c r="B17" s="413" t="s">
        <v>112</v>
      </c>
      <c r="C17" s="414">
        <v>0</v>
      </c>
      <c r="D17" s="410" t="str">
        <f t="shared" si="0"/>
        <v/>
      </c>
      <c r="E17" s="402"/>
    </row>
    <row r="18" spans="1:5" ht="9.75" customHeight="1" x14ac:dyDescent="0.25">
      <c r="A18" s="412">
        <v>4117</v>
      </c>
      <c r="B18" s="413" t="s">
        <v>113</v>
      </c>
      <c r="C18" s="414">
        <v>0</v>
      </c>
      <c r="D18" s="410" t="str">
        <f t="shared" si="0"/>
        <v/>
      </c>
      <c r="E18" s="402"/>
    </row>
    <row r="19" spans="1:5" ht="9.75" customHeight="1" x14ac:dyDescent="0.25">
      <c r="A19" s="412">
        <v>4118</v>
      </c>
      <c r="B19" s="415" t="s">
        <v>114</v>
      </c>
      <c r="C19" s="414">
        <v>0</v>
      </c>
      <c r="D19" s="410" t="str">
        <f t="shared" si="0"/>
        <v/>
      </c>
      <c r="E19" s="402"/>
    </row>
    <row r="20" spans="1:5" ht="9.75" customHeight="1" x14ac:dyDescent="0.25">
      <c r="A20" s="412">
        <v>4119</v>
      </c>
      <c r="B20" s="413" t="s">
        <v>115</v>
      </c>
      <c r="C20" s="414">
        <v>0</v>
      </c>
      <c r="D20" s="410" t="str">
        <f t="shared" si="0"/>
        <v/>
      </c>
      <c r="E20" s="402"/>
    </row>
    <row r="21" spans="1:5" ht="9.75" customHeight="1" x14ac:dyDescent="0.25">
      <c r="A21" s="407">
        <v>4120</v>
      </c>
      <c r="B21" s="408" t="s">
        <v>116</v>
      </c>
      <c r="C21" s="409">
        <v>0</v>
      </c>
      <c r="D21" s="410" t="str">
        <f t="shared" ref="D21:D26" si="1">IFERROR(C21/$C$21,"")</f>
        <v/>
      </c>
      <c r="E21" s="402"/>
    </row>
    <row r="22" spans="1:5" ht="9.75" customHeight="1" x14ac:dyDescent="0.25">
      <c r="A22" s="412">
        <v>4121</v>
      </c>
      <c r="B22" s="413" t="s">
        <v>117</v>
      </c>
      <c r="C22" s="414">
        <v>0</v>
      </c>
      <c r="D22" s="410" t="str">
        <f t="shared" si="1"/>
        <v/>
      </c>
      <c r="E22" s="402"/>
    </row>
    <row r="23" spans="1:5" ht="9.75" customHeight="1" x14ac:dyDescent="0.25">
      <c r="A23" s="412">
        <v>4122</v>
      </c>
      <c r="B23" s="413" t="s">
        <v>118</v>
      </c>
      <c r="C23" s="414">
        <v>0</v>
      </c>
      <c r="D23" s="410" t="str">
        <f t="shared" si="1"/>
        <v/>
      </c>
      <c r="E23" s="402"/>
    </row>
    <row r="24" spans="1:5" ht="9.75" customHeight="1" x14ac:dyDescent="0.25">
      <c r="A24" s="412">
        <v>4123</v>
      </c>
      <c r="B24" s="413" t="s">
        <v>119</v>
      </c>
      <c r="C24" s="414">
        <v>0</v>
      </c>
      <c r="D24" s="410" t="str">
        <f t="shared" si="1"/>
        <v/>
      </c>
      <c r="E24" s="402"/>
    </row>
    <row r="25" spans="1:5" ht="9.75" customHeight="1" x14ac:dyDescent="0.25">
      <c r="A25" s="412">
        <v>4124</v>
      </c>
      <c r="B25" s="413" t="s">
        <v>120</v>
      </c>
      <c r="C25" s="414">
        <v>0</v>
      </c>
      <c r="D25" s="410" t="str">
        <f t="shared" si="1"/>
        <v/>
      </c>
      <c r="E25" s="402"/>
    </row>
    <row r="26" spans="1:5" ht="9.75" customHeight="1" x14ac:dyDescent="0.25">
      <c r="A26" s="412">
        <v>4129</v>
      </c>
      <c r="B26" s="413" t="s">
        <v>121</v>
      </c>
      <c r="C26" s="414">
        <v>0</v>
      </c>
      <c r="D26" s="410" t="str">
        <f t="shared" si="1"/>
        <v/>
      </c>
      <c r="E26" s="402"/>
    </row>
    <row r="27" spans="1:5" ht="9.75" customHeight="1" x14ac:dyDescent="0.25">
      <c r="A27" s="407">
        <v>4130</v>
      </c>
      <c r="B27" s="408" t="s">
        <v>122</v>
      </c>
      <c r="C27" s="409">
        <v>0</v>
      </c>
      <c r="D27" s="410" t="str">
        <f t="shared" ref="D27:D29" si="2">IFERROR(C27/$C$27,"")</f>
        <v/>
      </c>
      <c r="E27" s="402"/>
    </row>
    <row r="28" spans="1:5" ht="9.75" customHeight="1" x14ac:dyDescent="0.25">
      <c r="A28" s="412">
        <v>4131</v>
      </c>
      <c r="B28" s="413" t="s">
        <v>123</v>
      </c>
      <c r="C28" s="414">
        <v>0</v>
      </c>
      <c r="D28" s="410" t="str">
        <f t="shared" si="2"/>
        <v/>
      </c>
      <c r="E28" s="402"/>
    </row>
    <row r="29" spans="1:5" ht="9.75" customHeight="1" x14ac:dyDescent="0.25">
      <c r="A29" s="412">
        <v>4132</v>
      </c>
      <c r="B29" s="415" t="s">
        <v>124</v>
      </c>
      <c r="C29" s="414">
        <v>0</v>
      </c>
      <c r="D29" s="410" t="str">
        <f t="shared" si="2"/>
        <v/>
      </c>
      <c r="E29" s="402"/>
    </row>
    <row r="30" spans="1:5" ht="9.75" customHeight="1" x14ac:dyDescent="0.25">
      <c r="A30" s="407">
        <v>4140</v>
      </c>
      <c r="B30" s="408" t="s">
        <v>125</v>
      </c>
      <c r="C30" s="409">
        <v>0</v>
      </c>
      <c r="D30" s="410" t="str">
        <f t="shared" ref="D30:D35" si="3">IFERROR(C30/$C$30,"")</f>
        <v/>
      </c>
      <c r="E30" s="402"/>
    </row>
    <row r="31" spans="1:5" ht="9.75" customHeight="1" x14ac:dyDescent="0.25">
      <c r="A31" s="412">
        <v>4141</v>
      </c>
      <c r="B31" s="413" t="s">
        <v>126</v>
      </c>
      <c r="C31" s="414">
        <v>0</v>
      </c>
      <c r="D31" s="410" t="str">
        <f t="shared" si="3"/>
        <v/>
      </c>
      <c r="E31" s="402"/>
    </row>
    <row r="32" spans="1:5" ht="9.75" customHeight="1" x14ac:dyDescent="0.25">
      <c r="A32" s="412">
        <v>4143</v>
      </c>
      <c r="B32" s="413" t="s">
        <v>127</v>
      </c>
      <c r="C32" s="414">
        <v>0</v>
      </c>
      <c r="D32" s="410" t="str">
        <f t="shared" si="3"/>
        <v/>
      </c>
      <c r="E32" s="402"/>
    </row>
    <row r="33" spans="1:5" ht="9.75" customHeight="1" x14ac:dyDescent="0.25">
      <c r="A33" s="412">
        <v>4144</v>
      </c>
      <c r="B33" s="413" t="s">
        <v>128</v>
      </c>
      <c r="C33" s="414">
        <v>0</v>
      </c>
      <c r="D33" s="410" t="str">
        <f t="shared" si="3"/>
        <v/>
      </c>
      <c r="E33" s="402"/>
    </row>
    <row r="34" spans="1:5" ht="9.75" customHeight="1" x14ac:dyDescent="0.25">
      <c r="A34" s="412">
        <v>4145</v>
      </c>
      <c r="B34" s="415" t="s">
        <v>129</v>
      </c>
      <c r="C34" s="414">
        <v>0</v>
      </c>
      <c r="D34" s="410" t="str">
        <f t="shared" si="3"/>
        <v/>
      </c>
      <c r="E34" s="402"/>
    </row>
    <row r="35" spans="1:5" ht="9.75" customHeight="1" x14ac:dyDescent="0.25">
      <c r="A35" s="412">
        <v>4149</v>
      </c>
      <c r="B35" s="413" t="s">
        <v>130</v>
      </c>
      <c r="C35" s="414">
        <v>0</v>
      </c>
      <c r="D35" s="410" t="str">
        <f t="shared" si="3"/>
        <v/>
      </c>
      <c r="E35" s="402"/>
    </row>
    <row r="36" spans="1:5" ht="9.75" customHeight="1" x14ac:dyDescent="0.25">
      <c r="A36" s="407">
        <v>4150</v>
      </c>
      <c r="B36" s="408" t="s">
        <v>131</v>
      </c>
      <c r="C36" s="409">
        <v>0</v>
      </c>
      <c r="D36" s="410" t="str">
        <f t="shared" ref="D36:D38" si="4">IFERROR(C36/$C$36,"")</f>
        <v/>
      </c>
      <c r="E36" s="402"/>
    </row>
    <row r="37" spans="1:5" ht="9.75" customHeight="1" x14ac:dyDescent="0.25">
      <c r="A37" s="412">
        <v>4151</v>
      </c>
      <c r="B37" s="413" t="s">
        <v>131</v>
      </c>
      <c r="C37" s="414">
        <v>0</v>
      </c>
      <c r="D37" s="410" t="str">
        <f t="shared" si="4"/>
        <v/>
      </c>
      <c r="E37" s="402"/>
    </row>
    <row r="38" spans="1:5" ht="9.75" customHeight="1" x14ac:dyDescent="0.25">
      <c r="A38" s="412">
        <v>4154</v>
      </c>
      <c r="B38" s="415" t="s">
        <v>133</v>
      </c>
      <c r="C38" s="414">
        <v>0</v>
      </c>
      <c r="D38" s="410" t="str">
        <f t="shared" si="4"/>
        <v/>
      </c>
      <c r="E38" s="402"/>
    </row>
    <row r="39" spans="1:5" ht="9.75" customHeight="1" x14ac:dyDescent="0.25">
      <c r="A39" s="407">
        <v>4160</v>
      </c>
      <c r="B39" s="408" t="s">
        <v>134</v>
      </c>
      <c r="C39" s="409">
        <v>0</v>
      </c>
      <c r="D39" s="410" t="str">
        <f t="shared" ref="D39:D47" si="5">IFERROR(C39/$C$39,"")</f>
        <v/>
      </c>
      <c r="E39" s="402"/>
    </row>
    <row r="40" spans="1:5" ht="9.75" customHeight="1" x14ac:dyDescent="0.25">
      <c r="A40" s="412">
        <v>4161</v>
      </c>
      <c r="B40" s="413" t="s">
        <v>135</v>
      </c>
      <c r="C40" s="414">
        <v>0</v>
      </c>
      <c r="D40" s="410" t="str">
        <f t="shared" si="5"/>
        <v/>
      </c>
      <c r="E40" s="402"/>
    </row>
    <row r="41" spans="1:5" ht="9.75" customHeight="1" x14ac:dyDescent="0.25">
      <c r="A41" s="412">
        <v>4162</v>
      </c>
      <c r="B41" s="413" t="s">
        <v>136</v>
      </c>
      <c r="C41" s="414">
        <v>0</v>
      </c>
      <c r="D41" s="410" t="str">
        <f t="shared" si="5"/>
        <v/>
      </c>
      <c r="E41" s="402"/>
    </row>
    <row r="42" spans="1:5" ht="9.75" customHeight="1" x14ac:dyDescent="0.25">
      <c r="A42" s="412">
        <v>4163</v>
      </c>
      <c r="B42" s="413" t="s">
        <v>137</v>
      </c>
      <c r="C42" s="414">
        <v>0</v>
      </c>
      <c r="D42" s="410" t="str">
        <f t="shared" si="5"/>
        <v/>
      </c>
      <c r="E42" s="402"/>
    </row>
    <row r="43" spans="1:5" ht="9.75" customHeight="1" x14ac:dyDescent="0.25">
      <c r="A43" s="412">
        <v>4164</v>
      </c>
      <c r="B43" s="413" t="s">
        <v>138</v>
      </c>
      <c r="C43" s="414">
        <v>0</v>
      </c>
      <c r="D43" s="410" t="str">
        <f t="shared" si="5"/>
        <v/>
      </c>
      <c r="E43" s="402"/>
    </row>
    <row r="44" spans="1:5" ht="9.75" customHeight="1" x14ac:dyDescent="0.25">
      <c r="A44" s="412">
        <v>4165</v>
      </c>
      <c r="B44" s="413" t="s">
        <v>139</v>
      </c>
      <c r="C44" s="414">
        <v>0</v>
      </c>
      <c r="D44" s="410" t="str">
        <f t="shared" si="5"/>
        <v/>
      </c>
      <c r="E44" s="402"/>
    </row>
    <row r="45" spans="1:5" ht="9.75" customHeight="1" x14ac:dyDescent="0.25">
      <c r="A45" s="412">
        <v>4166</v>
      </c>
      <c r="B45" s="415" t="s">
        <v>140</v>
      </c>
      <c r="C45" s="414">
        <v>0</v>
      </c>
      <c r="D45" s="410" t="str">
        <f t="shared" si="5"/>
        <v/>
      </c>
      <c r="E45" s="402"/>
    </row>
    <row r="46" spans="1:5" ht="9.75" customHeight="1" x14ac:dyDescent="0.25">
      <c r="A46" s="412">
        <v>4168</v>
      </c>
      <c r="B46" s="413" t="s">
        <v>141</v>
      </c>
      <c r="C46" s="414">
        <v>0</v>
      </c>
      <c r="D46" s="410" t="str">
        <f t="shared" si="5"/>
        <v/>
      </c>
      <c r="E46" s="402"/>
    </row>
    <row r="47" spans="1:5" ht="9.75" customHeight="1" x14ac:dyDescent="0.25">
      <c r="A47" s="412">
        <v>4169</v>
      </c>
      <c r="B47" s="413" t="s">
        <v>142</v>
      </c>
      <c r="C47" s="414">
        <v>0</v>
      </c>
      <c r="D47" s="410" t="str">
        <f t="shared" si="5"/>
        <v/>
      </c>
      <c r="E47" s="402"/>
    </row>
    <row r="48" spans="1:5" ht="9.75" customHeight="1" x14ac:dyDescent="0.25">
      <c r="A48" s="407">
        <v>4170</v>
      </c>
      <c r="B48" s="408" t="s">
        <v>143</v>
      </c>
      <c r="C48" s="409">
        <v>0</v>
      </c>
      <c r="D48" s="410" t="str">
        <f t="shared" ref="D48:D56" si="6">IFERROR(C48/$C$48,"")</f>
        <v/>
      </c>
      <c r="E48" s="402"/>
    </row>
    <row r="49" spans="1:5" ht="9.75" customHeight="1" x14ac:dyDescent="0.25">
      <c r="A49" s="412">
        <v>4171</v>
      </c>
      <c r="B49" s="413" t="s">
        <v>144</v>
      </c>
      <c r="C49" s="414">
        <v>0</v>
      </c>
      <c r="D49" s="410" t="str">
        <f t="shared" si="6"/>
        <v/>
      </c>
      <c r="E49" s="402"/>
    </row>
    <row r="50" spans="1:5" ht="9.75" customHeight="1" x14ac:dyDescent="0.25">
      <c r="A50" s="412">
        <v>4172</v>
      </c>
      <c r="B50" s="413" t="s">
        <v>145</v>
      </c>
      <c r="C50" s="414">
        <v>0</v>
      </c>
      <c r="D50" s="410" t="str">
        <f t="shared" si="6"/>
        <v/>
      </c>
      <c r="E50" s="402"/>
    </row>
    <row r="51" spans="1:5" ht="9.75" customHeight="1" x14ac:dyDescent="0.25">
      <c r="A51" s="412">
        <v>4173</v>
      </c>
      <c r="B51" s="415" t="s">
        <v>146</v>
      </c>
      <c r="C51" s="414">
        <v>0</v>
      </c>
      <c r="D51" s="410" t="str">
        <f t="shared" si="6"/>
        <v/>
      </c>
      <c r="E51" s="402"/>
    </row>
    <row r="52" spans="1:5" ht="9.75" customHeight="1" x14ac:dyDescent="0.25">
      <c r="A52" s="412">
        <v>4174</v>
      </c>
      <c r="B52" s="415" t="s">
        <v>148</v>
      </c>
      <c r="C52" s="414">
        <v>0</v>
      </c>
      <c r="D52" s="410" t="str">
        <f t="shared" si="6"/>
        <v/>
      </c>
      <c r="E52" s="402"/>
    </row>
    <row r="53" spans="1:5" ht="9.75" customHeight="1" x14ac:dyDescent="0.25">
      <c r="A53" s="412">
        <v>4175</v>
      </c>
      <c r="B53" s="415" t="s">
        <v>149</v>
      </c>
      <c r="C53" s="414">
        <v>0</v>
      </c>
      <c r="D53" s="410" t="str">
        <f t="shared" si="6"/>
        <v/>
      </c>
      <c r="E53" s="402"/>
    </row>
    <row r="54" spans="1:5" ht="9.75" customHeight="1" x14ac:dyDescent="0.25">
      <c r="A54" s="412">
        <v>4176</v>
      </c>
      <c r="B54" s="415" t="s">
        <v>150</v>
      </c>
      <c r="C54" s="414">
        <v>0</v>
      </c>
      <c r="D54" s="410" t="str">
        <f t="shared" si="6"/>
        <v/>
      </c>
      <c r="E54" s="402"/>
    </row>
    <row r="55" spans="1:5" ht="9.75" customHeight="1" x14ac:dyDescent="0.25">
      <c r="A55" s="412">
        <v>4177</v>
      </c>
      <c r="B55" s="415" t="s">
        <v>151</v>
      </c>
      <c r="C55" s="414">
        <v>0</v>
      </c>
      <c r="D55" s="410" t="str">
        <f t="shared" si="6"/>
        <v/>
      </c>
      <c r="E55" s="402"/>
    </row>
    <row r="56" spans="1:5" ht="9.75" customHeight="1" x14ac:dyDescent="0.25">
      <c r="A56" s="412">
        <v>4178</v>
      </c>
      <c r="B56" s="415" t="s">
        <v>152</v>
      </c>
      <c r="C56" s="414">
        <v>0</v>
      </c>
      <c r="D56" s="410" t="str">
        <f t="shared" si="6"/>
        <v/>
      </c>
      <c r="E56" s="402"/>
    </row>
    <row r="57" spans="1:5" ht="45" customHeight="1" x14ac:dyDescent="0.25">
      <c r="A57" s="407">
        <v>4200</v>
      </c>
      <c r="B57" s="416" t="s">
        <v>153</v>
      </c>
      <c r="C57" s="409">
        <f>+C64</f>
        <v>3665203.3099999996</v>
      </c>
      <c r="D57" s="478"/>
      <c r="E57" s="479" t="s">
        <v>2008</v>
      </c>
    </row>
    <row r="58" spans="1:5" ht="9.75" customHeight="1" x14ac:dyDescent="0.25">
      <c r="A58" s="407">
        <v>4210</v>
      </c>
      <c r="B58" s="416" t="s">
        <v>154</v>
      </c>
      <c r="C58" s="409">
        <v>0</v>
      </c>
      <c r="D58" s="410" t="str">
        <f t="shared" ref="D58:D63" si="7">IFERROR(C58/$C$58,"")</f>
        <v/>
      </c>
      <c r="E58" s="402"/>
    </row>
    <row r="59" spans="1:5" ht="9.75" customHeight="1" x14ac:dyDescent="0.25">
      <c r="A59" s="412">
        <v>4211</v>
      </c>
      <c r="B59" s="413" t="s">
        <v>155</v>
      </c>
      <c r="C59" s="414">
        <v>0</v>
      </c>
      <c r="D59" s="410" t="str">
        <f t="shared" si="7"/>
        <v/>
      </c>
      <c r="E59" s="402"/>
    </row>
    <row r="60" spans="1:5" ht="9.75" customHeight="1" x14ac:dyDescent="0.25">
      <c r="A60" s="412">
        <v>4212</v>
      </c>
      <c r="B60" s="413" t="s">
        <v>156</v>
      </c>
      <c r="C60" s="414">
        <v>0</v>
      </c>
      <c r="D60" s="410" t="str">
        <f t="shared" si="7"/>
        <v/>
      </c>
      <c r="E60" s="402"/>
    </row>
    <row r="61" spans="1:5" ht="9.75" customHeight="1" x14ac:dyDescent="0.25">
      <c r="A61" s="412">
        <v>4213</v>
      </c>
      <c r="B61" s="413" t="s">
        <v>157</v>
      </c>
      <c r="C61" s="414">
        <v>0</v>
      </c>
      <c r="D61" s="410" t="str">
        <f t="shared" si="7"/>
        <v/>
      </c>
      <c r="E61" s="402"/>
    </row>
    <row r="62" spans="1:5" ht="9.75" customHeight="1" x14ac:dyDescent="0.25">
      <c r="A62" s="412">
        <v>4214</v>
      </c>
      <c r="B62" s="413" t="s">
        <v>159</v>
      </c>
      <c r="C62" s="414">
        <v>0</v>
      </c>
      <c r="D62" s="410" t="str">
        <f t="shared" si="7"/>
        <v/>
      </c>
      <c r="E62" s="402"/>
    </row>
    <row r="63" spans="1:5" ht="9.75" customHeight="1" x14ac:dyDescent="0.25">
      <c r="A63" s="412">
        <v>4215</v>
      </c>
      <c r="B63" s="413" t="s">
        <v>160</v>
      </c>
      <c r="C63" s="414">
        <v>0</v>
      </c>
      <c r="D63" s="410" t="str">
        <f t="shared" si="7"/>
        <v/>
      </c>
      <c r="E63" s="402"/>
    </row>
    <row r="64" spans="1:5" ht="9.75" customHeight="1" x14ac:dyDescent="0.25">
      <c r="A64" s="407">
        <v>4220</v>
      </c>
      <c r="B64" s="408" t="s">
        <v>161</v>
      </c>
      <c r="C64" s="409">
        <f>+C65</f>
        <v>3665203.3099999996</v>
      </c>
      <c r="D64" s="410">
        <f t="shared" ref="D64:D68" si="8">IFERROR(C64/$C$64,"")</f>
        <v>1</v>
      </c>
      <c r="E64" s="402"/>
    </row>
    <row r="65" spans="1:5" ht="9.75" customHeight="1" x14ac:dyDescent="0.25">
      <c r="A65" s="412">
        <v>4221</v>
      </c>
      <c r="B65" s="413" t="s">
        <v>162</v>
      </c>
      <c r="C65" s="414">
        <v>3665203.3099999996</v>
      </c>
      <c r="D65" s="410">
        <f t="shared" si="8"/>
        <v>1</v>
      </c>
      <c r="E65" s="402"/>
    </row>
    <row r="66" spans="1:5" ht="9.75" customHeight="1" x14ac:dyDescent="0.25">
      <c r="A66" s="412">
        <v>4223</v>
      </c>
      <c r="B66" s="413" t="s">
        <v>164</v>
      </c>
      <c r="C66" s="414">
        <v>0</v>
      </c>
      <c r="D66" s="410">
        <f t="shared" si="8"/>
        <v>0</v>
      </c>
      <c r="E66" s="402"/>
    </row>
    <row r="67" spans="1:5" ht="9.75" customHeight="1" x14ac:dyDescent="0.25">
      <c r="A67" s="412">
        <v>4225</v>
      </c>
      <c r="B67" s="413" t="s">
        <v>165</v>
      </c>
      <c r="C67" s="414">
        <v>0</v>
      </c>
      <c r="D67" s="410">
        <f t="shared" si="8"/>
        <v>0</v>
      </c>
      <c r="E67" s="402"/>
    </row>
    <row r="68" spans="1:5" ht="9.75" customHeight="1" x14ac:dyDescent="0.25">
      <c r="A68" s="412">
        <v>4227</v>
      </c>
      <c r="B68" s="413" t="s">
        <v>166</v>
      </c>
      <c r="C68" s="414">
        <v>0</v>
      </c>
      <c r="D68" s="410">
        <f t="shared" si="8"/>
        <v>0</v>
      </c>
      <c r="E68" s="402"/>
    </row>
    <row r="69" spans="1:5" ht="9.75" customHeight="1" x14ac:dyDescent="0.25">
      <c r="A69" s="417">
        <v>4300</v>
      </c>
      <c r="B69" s="408" t="s">
        <v>37</v>
      </c>
      <c r="C69" s="409">
        <v>0</v>
      </c>
      <c r="D69" s="410"/>
      <c r="E69" s="413"/>
    </row>
    <row r="70" spans="1:5" ht="9.75" customHeight="1" x14ac:dyDescent="0.25">
      <c r="A70" s="417">
        <v>4310</v>
      </c>
      <c r="B70" s="408" t="s">
        <v>167</v>
      </c>
      <c r="C70" s="409">
        <v>0</v>
      </c>
      <c r="D70" s="410" t="str">
        <f t="shared" ref="D70:D72" si="9">IFERROR(C70/$C$70,"")</f>
        <v/>
      </c>
      <c r="E70" s="413"/>
    </row>
    <row r="71" spans="1:5" ht="9.75" customHeight="1" x14ac:dyDescent="0.25">
      <c r="A71" s="418">
        <v>4311</v>
      </c>
      <c r="B71" s="413" t="s">
        <v>168</v>
      </c>
      <c r="C71" s="414">
        <v>0</v>
      </c>
      <c r="D71" s="410" t="str">
        <f t="shared" si="9"/>
        <v/>
      </c>
      <c r="E71" s="413"/>
    </row>
    <row r="72" spans="1:5" ht="9.75" customHeight="1" x14ac:dyDescent="0.25">
      <c r="A72" s="418">
        <v>4319</v>
      </c>
      <c r="B72" s="413" t="s">
        <v>169</v>
      </c>
      <c r="C72" s="414">
        <v>0</v>
      </c>
      <c r="D72" s="410" t="str">
        <f t="shared" si="9"/>
        <v/>
      </c>
      <c r="E72" s="413"/>
    </row>
    <row r="73" spans="1:5" ht="9.75" customHeight="1" x14ac:dyDescent="0.25">
      <c r="A73" s="417">
        <v>4320</v>
      </c>
      <c r="B73" s="408" t="s">
        <v>170</v>
      </c>
      <c r="C73" s="409">
        <v>0</v>
      </c>
      <c r="D73" s="410" t="str">
        <f t="shared" ref="D73:D78" si="10">IFERROR(C73/$C$73,"")</f>
        <v/>
      </c>
      <c r="E73" s="413"/>
    </row>
    <row r="74" spans="1:5" ht="9.75" customHeight="1" x14ac:dyDescent="0.25">
      <c r="A74" s="418">
        <v>4321</v>
      </c>
      <c r="B74" s="413" t="s">
        <v>171</v>
      </c>
      <c r="C74" s="414">
        <v>0</v>
      </c>
      <c r="D74" s="410" t="str">
        <f t="shared" si="10"/>
        <v/>
      </c>
      <c r="E74" s="413"/>
    </row>
    <row r="75" spans="1:5" ht="9.75" customHeight="1" x14ac:dyDescent="0.25">
      <c r="A75" s="418">
        <v>4322</v>
      </c>
      <c r="B75" s="413" t="s">
        <v>172</v>
      </c>
      <c r="C75" s="414">
        <v>0</v>
      </c>
      <c r="D75" s="410" t="str">
        <f t="shared" si="10"/>
        <v/>
      </c>
      <c r="E75" s="413"/>
    </row>
    <row r="76" spans="1:5" ht="9.75" customHeight="1" x14ac:dyDescent="0.25">
      <c r="A76" s="418">
        <v>4323</v>
      </c>
      <c r="B76" s="413" t="s">
        <v>173</v>
      </c>
      <c r="C76" s="414">
        <v>0</v>
      </c>
      <c r="D76" s="410" t="str">
        <f t="shared" si="10"/>
        <v/>
      </c>
      <c r="E76" s="413"/>
    </row>
    <row r="77" spans="1:5" ht="9.75" customHeight="1" x14ac:dyDescent="0.25">
      <c r="A77" s="418">
        <v>4324</v>
      </c>
      <c r="B77" s="413" t="s">
        <v>174</v>
      </c>
      <c r="C77" s="414">
        <v>0</v>
      </c>
      <c r="D77" s="410" t="str">
        <f t="shared" si="10"/>
        <v/>
      </c>
      <c r="E77" s="413"/>
    </row>
    <row r="78" spans="1:5" ht="9.75" customHeight="1" x14ac:dyDescent="0.25">
      <c r="A78" s="418">
        <v>4325</v>
      </c>
      <c r="B78" s="413" t="s">
        <v>175</v>
      </c>
      <c r="C78" s="414">
        <v>0</v>
      </c>
      <c r="D78" s="410" t="str">
        <f t="shared" si="10"/>
        <v/>
      </c>
      <c r="E78" s="413"/>
    </row>
    <row r="79" spans="1:5" ht="9.75" customHeight="1" x14ac:dyDescent="0.25">
      <c r="A79" s="417">
        <v>4330</v>
      </c>
      <c r="B79" s="408" t="s">
        <v>177</v>
      </c>
      <c r="C79" s="409">
        <v>0</v>
      </c>
      <c r="D79" s="410" t="str">
        <f t="shared" ref="D79:D80" si="11">IFERROR(C79/$C$79,"")</f>
        <v/>
      </c>
      <c r="E79" s="413"/>
    </row>
    <row r="80" spans="1:5" ht="9.75" customHeight="1" x14ac:dyDescent="0.25">
      <c r="A80" s="418">
        <v>4331</v>
      </c>
      <c r="B80" s="413" t="s">
        <v>177</v>
      </c>
      <c r="C80" s="414">
        <v>0</v>
      </c>
      <c r="D80" s="410" t="str">
        <f t="shared" si="11"/>
        <v/>
      </c>
      <c r="E80" s="413"/>
    </row>
    <row r="81" spans="1:5" ht="9.75" customHeight="1" x14ac:dyDescent="0.25">
      <c r="A81" s="417">
        <v>4340</v>
      </c>
      <c r="B81" s="408" t="s">
        <v>178</v>
      </c>
      <c r="C81" s="409">
        <v>0</v>
      </c>
      <c r="D81" s="410" t="str">
        <f t="shared" ref="D81:D82" si="12">IFERROR(C81/$C$81,"")</f>
        <v/>
      </c>
      <c r="E81" s="413"/>
    </row>
    <row r="82" spans="1:5" ht="9.75" customHeight="1" x14ac:dyDescent="0.25">
      <c r="A82" s="418">
        <v>4341</v>
      </c>
      <c r="B82" s="413" t="s">
        <v>178</v>
      </c>
      <c r="C82" s="414">
        <v>0</v>
      </c>
      <c r="D82" s="410" t="str">
        <f t="shared" si="12"/>
        <v/>
      </c>
      <c r="E82" s="413"/>
    </row>
    <row r="83" spans="1:5" ht="9.75" customHeight="1" x14ac:dyDescent="0.25">
      <c r="A83" s="417">
        <v>4390</v>
      </c>
      <c r="B83" s="408" t="s">
        <v>179</v>
      </c>
      <c r="C83" s="409">
        <v>0</v>
      </c>
      <c r="D83" s="410" t="str">
        <f t="shared" ref="D83:D90" si="13">IFERROR(C83/$C$83,"")</f>
        <v/>
      </c>
      <c r="E83" s="413"/>
    </row>
    <row r="84" spans="1:5" ht="9.75" customHeight="1" x14ac:dyDescent="0.25">
      <c r="A84" s="418">
        <v>4392</v>
      </c>
      <c r="B84" s="413" t="s">
        <v>180</v>
      </c>
      <c r="C84" s="414">
        <v>0</v>
      </c>
      <c r="D84" s="410" t="str">
        <f t="shared" si="13"/>
        <v/>
      </c>
      <c r="E84" s="413"/>
    </row>
    <row r="85" spans="1:5" ht="9.75" customHeight="1" x14ac:dyDescent="0.25">
      <c r="A85" s="418">
        <v>4393</v>
      </c>
      <c r="B85" s="413" t="s">
        <v>181</v>
      </c>
      <c r="C85" s="414">
        <v>0</v>
      </c>
      <c r="D85" s="410" t="str">
        <f t="shared" si="13"/>
        <v/>
      </c>
      <c r="E85" s="413"/>
    </row>
    <row r="86" spans="1:5" ht="9.75" customHeight="1" x14ac:dyDescent="0.25">
      <c r="A86" s="418">
        <v>4394</v>
      </c>
      <c r="B86" s="413" t="s">
        <v>182</v>
      </c>
      <c r="C86" s="414">
        <v>0</v>
      </c>
      <c r="D86" s="410" t="str">
        <f t="shared" si="13"/>
        <v/>
      </c>
      <c r="E86" s="413"/>
    </row>
    <row r="87" spans="1:5" ht="9.75" customHeight="1" x14ac:dyDescent="0.25">
      <c r="A87" s="418">
        <v>4395</v>
      </c>
      <c r="B87" s="413" t="s">
        <v>183</v>
      </c>
      <c r="C87" s="414">
        <v>0</v>
      </c>
      <c r="D87" s="410" t="str">
        <f t="shared" si="13"/>
        <v/>
      </c>
      <c r="E87" s="413"/>
    </row>
    <row r="88" spans="1:5" ht="9.75" customHeight="1" x14ac:dyDescent="0.25">
      <c r="A88" s="418">
        <v>4396</v>
      </c>
      <c r="B88" s="413" t="s">
        <v>184</v>
      </c>
      <c r="C88" s="414">
        <v>0</v>
      </c>
      <c r="D88" s="410" t="str">
        <f t="shared" si="13"/>
        <v/>
      </c>
      <c r="E88" s="413"/>
    </row>
    <row r="89" spans="1:5" ht="9.75" customHeight="1" x14ac:dyDescent="0.25">
      <c r="A89" s="418">
        <v>4397</v>
      </c>
      <c r="B89" s="413" t="s">
        <v>185</v>
      </c>
      <c r="C89" s="414">
        <v>0</v>
      </c>
      <c r="D89" s="410" t="str">
        <f t="shared" si="13"/>
        <v/>
      </c>
      <c r="E89" s="413"/>
    </row>
    <row r="90" spans="1:5" ht="9.75" customHeight="1" x14ac:dyDescent="0.25">
      <c r="A90" s="418">
        <v>4399</v>
      </c>
      <c r="B90" s="413" t="s">
        <v>179</v>
      </c>
      <c r="C90" s="414">
        <v>0</v>
      </c>
      <c r="D90" s="410" t="str">
        <f t="shared" si="13"/>
        <v/>
      </c>
      <c r="E90" s="413"/>
    </row>
    <row r="91" spans="1:5" ht="9.75" customHeight="1" x14ac:dyDescent="0.25">
      <c r="A91" s="402"/>
      <c r="B91" s="402"/>
      <c r="C91" s="402"/>
      <c r="D91" s="403"/>
      <c r="E91" s="402"/>
    </row>
    <row r="92" spans="1:5" ht="9.75" customHeight="1" x14ac:dyDescent="0.25">
      <c r="A92" s="400" t="s">
        <v>186</v>
      </c>
      <c r="B92" s="400"/>
      <c r="C92" s="400"/>
      <c r="D92" s="401"/>
      <c r="E92" s="400"/>
    </row>
    <row r="93" spans="1:5" ht="9.75" customHeight="1" x14ac:dyDescent="0.25">
      <c r="A93" s="404" t="s">
        <v>99</v>
      </c>
      <c r="B93" s="404" t="s">
        <v>100</v>
      </c>
      <c r="C93" s="405" t="s">
        <v>101</v>
      </c>
      <c r="D93" s="406" t="s">
        <v>102</v>
      </c>
      <c r="E93" s="405" t="s">
        <v>103</v>
      </c>
    </row>
    <row r="94" spans="1:5" ht="15" customHeight="1" x14ac:dyDescent="0.25">
      <c r="A94" s="417">
        <v>5000</v>
      </c>
      <c r="B94" s="408" t="s">
        <v>38</v>
      </c>
      <c r="C94" s="409">
        <f>+C95+C123</f>
        <v>2596105.34</v>
      </c>
      <c r="D94" s="410"/>
      <c r="E94" s="413"/>
    </row>
    <row r="95" spans="1:5" ht="14.25" customHeight="1" x14ac:dyDescent="0.25">
      <c r="A95" s="417">
        <v>5100</v>
      </c>
      <c r="B95" s="408" t="s">
        <v>187</v>
      </c>
      <c r="C95" s="409">
        <f>+C96+C103+C113</f>
        <v>1468771.33</v>
      </c>
      <c r="D95" s="410"/>
      <c r="E95" s="413"/>
    </row>
    <row r="96" spans="1:5" ht="9.75" customHeight="1" x14ac:dyDescent="0.25">
      <c r="A96" s="417">
        <v>5110</v>
      </c>
      <c r="B96" s="408" t="s">
        <v>188</v>
      </c>
      <c r="C96" s="409">
        <f>+C99</f>
        <v>600000</v>
      </c>
      <c r="D96" s="410">
        <f t="shared" ref="D96:D102" si="14">IFERROR(C96/$C$96,"")</f>
        <v>1</v>
      </c>
      <c r="E96" s="413"/>
    </row>
    <row r="97" spans="1:5" ht="9.75" customHeight="1" x14ac:dyDescent="0.25">
      <c r="A97" s="418">
        <v>5111</v>
      </c>
      <c r="B97" s="413" t="s">
        <v>189</v>
      </c>
      <c r="C97" s="414">
        <v>0</v>
      </c>
      <c r="D97" s="410">
        <f t="shared" si="14"/>
        <v>0</v>
      </c>
      <c r="E97" s="413"/>
    </row>
    <row r="98" spans="1:5" ht="9.75" customHeight="1" x14ac:dyDescent="0.25">
      <c r="A98" s="418">
        <v>5112</v>
      </c>
      <c r="B98" s="413" t="s">
        <v>191</v>
      </c>
      <c r="C98" s="414">
        <v>0</v>
      </c>
      <c r="D98" s="410">
        <f t="shared" si="14"/>
        <v>0</v>
      </c>
      <c r="E98" s="413"/>
    </row>
    <row r="99" spans="1:5" ht="9.75" customHeight="1" x14ac:dyDescent="0.25">
      <c r="A99" s="418">
        <v>5113</v>
      </c>
      <c r="B99" s="413" t="s">
        <v>192</v>
      </c>
      <c r="C99" s="414">
        <v>600000</v>
      </c>
      <c r="D99" s="410">
        <f t="shared" si="14"/>
        <v>1</v>
      </c>
      <c r="E99" s="413"/>
    </row>
    <row r="100" spans="1:5" ht="9.75" customHeight="1" x14ac:dyDescent="0.25">
      <c r="A100" s="418">
        <v>5114</v>
      </c>
      <c r="B100" s="413" t="s">
        <v>193</v>
      </c>
      <c r="C100" s="414">
        <v>0</v>
      </c>
      <c r="D100" s="410">
        <f t="shared" si="14"/>
        <v>0</v>
      </c>
      <c r="E100" s="413"/>
    </row>
    <row r="101" spans="1:5" ht="11.25" customHeight="1" x14ac:dyDescent="0.25">
      <c r="A101" s="418">
        <v>5115</v>
      </c>
      <c r="B101" s="413" t="s">
        <v>195</v>
      </c>
      <c r="C101" s="414">
        <v>0</v>
      </c>
      <c r="D101" s="410">
        <f t="shared" si="14"/>
        <v>0</v>
      </c>
      <c r="E101" s="413"/>
    </row>
    <row r="102" spans="1:5" ht="9.75" customHeight="1" x14ac:dyDescent="0.25">
      <c r="A102" s="418">
        <v>5116</v>
      </c>
      <c r="B102" s="413" t="s">
        <v>196</v>
      </c>
      <c r="C102" s="414">
        <v>0</v>
      </c>
      <c r="D102" s="410">
        <f t="shared" si="14"/>
        <v>0</v>
      </c>
      <c r="E102" s="413"/>
    </row>
    <row r="103" spans="1:5" ht="9.75" customHeight="1" x14ac:dyDescent="0.25">
      <c r="A103" s="417">
        <v>5120</v>
      </c>
      <c r="B103" s="408" t="s">
        <v>197</v>
      </c>
      <c r="C103" s="409">
        <f>+C104</f>
        <v>315703.83</v>
      </c>
      <c r="D103" s="410">
        <f t="shared" ref="D103:D112" si="15">IFERROR(C103/$C$103,"")</f>
        <v>1</v>
      </c>
      <c r="E103" s="413"/>
    </row>
    <row r="104" spans="1:5" ht="9.75" customHeight="1" x14ac:dyDescent="0.25">
      <c r="A104" s="418">
        <v>5121</v>
      </c>
      <c r="B104" s="413" t="s">
        <v>198</v>
      </c>
      <c r="C104" s="414">
        <v>315703.83</v>
      </c>
      <c r="D104" s="410">
        <f t="shared" si="15"/>
        <v>1</v>
      </c>
      <c r="E104" s="413"/>
    </row>
    <row r="105" spans="1:5" ht="9.75" customHeight="1" x14ac:dyDescent="0.25">
      <c r="A105" s="418">
        <v>5122</v>
      </c>
      <c r="B105" s="413" t="s">
        <v>199</v>
      </c>
      <c r="C105" s="414">
        <v>0</v>
      </c>
      <c r="D105" s="410">
        <f t="shared" si="15"/>
        <v>0</v>
      </c>
      <c r="E105" s="413"/>
    </row>
    <row r="106" spans="1:5" ht="9.75" customHeight="1" x14ac:dyDescent="0.25">
      <c r="A106" s="418">
        <v>5123</v>
      </c>
      <c r="B106" s="413" t="s">
        <v>201</v>
      </c>
      <c r="C106" s="414">
        <v>0</v>
      </c>
      <c r="D106" s="410">
        <f t="shared" si="15"/>
        <v>0</v>
      </c>
      <c r="E106" s="413"/>
    </row>
    <row r="107" spans="1:5" ht="9.75" customHeight="1" x14ac:dyDescent="0.25">
      <c r="A107" s="418">
        <v>5124</v>
      </c>
      <c r="B107" s="413" t="s">
        <v>202</v>
      </c>
      <c r="C107" s="414">
        <v>0</v>
      </c>
      <c r="D107" s="410">
        <f t="shared" si="15"/>
        <v>0</v>
      </c>
      <c r="E107" s="413"/>
    </row>
    <row r="108" spans="1:5" ht="9.75" customHeight="1" x14ac:dyDescent="0.25">
      <c r="A108" s="418">
        <v>5125</v>
      </c>
      <c r="B108" s="413" t="s">
        <v>203</v>
      </c>
      <c r="C108" s="414">
        <v>0</v>
      </c>
      <c r="D108" s="410">
        <f t="shared" si="15"/>
        <v>0</v>
      </c>
      <c r="E108" s="413"/>
    </row>
    <row r="109" spans="1:5" ht="9.75" customHeight="1" x14ac:dyDescent="0.25">
      <c r="A109" s="418">
        <v>5126</v>
      </c>
      <c r="B109" s="413" t="s">
        <v>204</v>
      </c>
      <c r="C109" s="414">
        <v>0</v>
      </c>
      <c r="D109" s="410">
        <f t="shared" si="15"/>
        <v>0</v>
      </c>
      <c r="E109" s="413"/>
    </row>
    <row r="110" spans="1:5" ht="9.75" customHeight="1" x14ac:dyDescent="0.25">
      <c r="A110" s="418">
        <v>5127</v>
      </c>
      <c r="B110" s="413" t="s">
        <v>206</v>
      </c>
      <c r="C110" s="414">
        <v>0</v>
      </c>
      <c r="D110" s="410">
        <f t="shared" si="15"/>
        <v>0</v>
      </c>
      <c r="E110" s="413"/>
    </row>
    <row r="111" spans="1:5" ht="9.75" customHeight="1" x14ac:dyDescent="0.25">
      <c r="A111" s="418">
        <v>5128</v>
      </c>
      <c r="B111" s="413" t="s">
        <v>207</v>
      </c>
      <c r="C111" s="414">
        <v>0</v>
      </c>
      <c r="D111" s="410">
        <f t="shared" si="15"/>
        <v>0</v>
      </c>
      <c r="E111" s="413"/>
    </row>
    <row r="112" spans="1:5" ht="9.75" customHeight="1" x14ac:dyDescent="0.25">
      <c r="A112" s="418">
        <v>5129</v>
      </c>
      <c r="B112" s="413" t="s">
        <v>208</v>
      </c>
      <c r="C112" s="414">
        <v>0</v>
      </c>
      <c r="D112" s="410">
        <f t="shared" si="15"/>
        <v>0</v>
      </c>
      <c r="E112" s="413"/>
    </row>
    <row r="113" spans="1:5" ht="9.75" customHeight="1" x14ac:dyDescent="0.25">
      <c r="A113" s="417">
        <v>5130</v>
      </c>
      <c r="B113" s="408" t="s">
        <v>209</v>
      </c>
      <c r="C113" s="409">
        <f>+C122</f>
        <v>553067.5</v>
      </c>
      <c r="D113" s="410">
        <f t="shared" ref="D113:D122" si="16">IFERROR(C113/$C$113,"")</f>
        <v>1</v>
      </c>
      <c r="E113" s="413"/>
    </row>
    <row r="114" spans="1:5" ht="9.75" customHeight="1" x14ac:dyDescent="0.25">
      <c r="A114" s="418">
        <v>5131</v>
      </c>
      <c r="B114" s="413" t="s">
        <v>210</v>
      </c>
      <c r="C114" s="414">
        <v>0</v>
      </c>
      <c r="D114" s="410">
        <f t="shared" si="16"/>
        <v>0</v>
      </c>
      <c r="E114" s="413"/>
    </row>
    <row r="115" spans="1:5" ht="9.75" customHeight="1" x14ac:dyDescent="0.25">
      <c r="A115" s="418">
        <v>5132</v>
      </c>
      <c r="B115" s="413" t="s">
        <v>211</v>
      </c>
      <c r="C115" s="414">
        <v>0</v>
      </c>
      <c r="D115" s="410">
        <f t="shared" si="16"/>
        <v>0</v>
      </c>
      <c r="E115" s="413"/>
    </row>
    <row r="116" spans="1:5" ht="9.75" customHeight="1" x14ac:dyDescent="0.25">
      <c r="A116" s="418">
        <v>5133</v>
      </c>
      <c r="B116" s="413" t="s">
        <v>212</v>
      </c>
      <c r="C116" s="414">
        <v>0</v>
      </c>
      <c r="D116" s="410">
        <f t="shared" si="16"/>
        <v>0</v>
      </c>
      <c r="E116" s="413"/>
    </row>
    <row r="117" spans="1:5" ht="9.75" customHeight="1" x14ac:dyDescent="0.25">
      <c r="A117" s="418">
        <v>5134</v>
      </c>
      <c r="B117" s="413" t="s">
        <v>214</v>
      </c>
      <c r="C117" s="414">
        <v>0</v>
      </c>
      <c r="D117" s="410">
        <f t="shared" si="16"/>
        <v>0</v>
      </c>
      <c r="E117" s="413"/>
    </row>
    <row r="118" spans="1:5" ht="9.75" customHeight="1" x14ac:dyDescent="0.25">
      <c r="A118" s="418">
        <v>5135</v>
      </c>
      <c r="B118" s="413" t="s">
        <v>215</v>
      </c>
      <c r="C118" s="414">
        <v>0</v>
      </c>
      <c r="D118" s="410">
        <f t="shared" si="16"/>
        <v>0</v>
      </c>
      <c r="E118" s="413"/>
    </row>
    <row r="119" spans="1:5" ht="9.75" customHeight="1" x14ac:dyDescent="0.25">
      <c r="A119" s="418">
        <v>5136</v>
      </c>
      <c r="B119" s="413" t="s">
        <v>217</v>
      </c>
      <c r="C119" s="414">
        <v>0</v>
      </c>
      <c r="D119" s="410">
        <f t="shared" si="16"/>
        <v>0</v>
      </c>
      <c r="E119" s="413"/>
    </row>
    <row r="120" spans="1:5" ht="9.75" customHeight="1" x14ac:dyDescent="0.25">
      <c r="A120" s="418">
        <v>5137</v>
      </c>
      <c r="B120" s="413" t="s">
        <v>218</v>
      </c>
      <c r="C120" s="414">
        <v>0</v>
      </c>
      <c r="D120" s="410">
        <f t="shared" si="16"/>
        <v>0</v>
      </c>
      <c r="E120" s="413"/>
    </row>
    <row r="121" spans="1:5" ht="9.75" customHeight="1" x14ac:dyDescent="0.25">
      <c r="A121" s="418">
        <v>5138</v>
      </c>
      <c r="B121" s="413" t="s">
        <v>219</v>
      </c>
      <c r="C121" s="414">
        <v>0</v>
      </c>
      <c r="D121" s="410">
        <f t="shared" si="16"/>
        <v>0</v>
      </c>
      <c r="E121" s="413"/>
    </row>
    <row r="122" spans="1:5" ht="9.75" customHeight="1" x14ac:dyDescent="0.25">
      <c r="A122" s="418">
        <v>5139</v>
      </c>
      <c r="B122" s="413" t="s">
        <v>220</v>
      </c>
      <c r="C122" s="414">
        <v>553067.5</v>
      </c>
      <c r="D122" s="410">
        <f t="shared" si="16"/>
        <v>1</v>
      </c>
      <c r="E122" s="413"/>
    </row>
    <row r="123" spans="1:5" ht="9.75" customHeight="1" x14ac:dyDescent="0.25">
      <c r="A123" s="417">
        <v>5200</v>
      </c>
      <c r="B123" s="408" t="s">
        <v>221</v>
      </c>
      <c r="C123" s="409">
        <f>+C133</f>
        <v>1127334.01</v>
      </c>
      <c r="D123" s="410"/>
      <c r="E123" s="413"/>
    </row>
    <row r="124" spans="1:5" ht="9.75" customHeight="1" x14ac:dyDescent="0.25">
      <c r="A124" s="417">
        <v>5210</v>
      </c>
      <c r="B124" s="408" t="s">
        <v>222</v>
      </c>
      <c r="C124" s="409">
        <v>0</v>
      </c>
      <c r="D124" s="410" t="str">
        <f t="shared" ref="D124:D126" si="17">IFERROR(C124/$C$124,"")</f>
        <v/>
      </c>
      <c r="E124" s="413"/>
    </row>
    <row r="125" spans="1:5" ht="9.75" customHeight="1" x14ac:dyDescent="0.25">
      <c r="A125" s="418">
        <v>5211</v>
      </c>
      <c r="B125" s="413" t="s">
        <v>223</v>
      </c>
      <c r="C125" s="414">
        <v>0</v>
      </c>
      <c r="D125" s="410" t="str">
        <f t="shared" si="17"/>
        <v/>
      </c>
      <c r="E125" s="413"/>
    </row>
    <row r="126" spans="1:5" ht="9.75" customHeight="1" x14ac:dyDescent="0.25">
      <c r="A126" s="418">
        <v>5212</v>
      </c>
      <c r="B126" s="413" t="s">
        <v>224</v>
      </c>
      <c r="C126" s="414">
        <v>0</v>
      </c>
      <c r="D126" s="410" t="str">
        <f t="shared" si="17"/>
        <v/>
      </c>
      <c r="E126" s="413"/>
    </row>
    <row r="127" spans="1:5" ht="9.75" customHeight="1" x14ac:dyDescent="0.25">
      <c r="A127" s="417">
        <v>5220</v>
      </c>
      <c r="B127" s="408" t="s">
        <v>225</v>
      </c>
      <c r="C127" s="409">
        <v>0</v>
      </c>
      <c r="D127" s="410" t="str">
        <f t="shared" ref="D127:D129" si="18">IFERROR(C127/$C$127,"")</f>
        <v/>
      </c>
      <c r="E127" s="413"/>
    </row>
    <row r="128" spans="1:5" ht="9.75" customHeight="1" x14ac:dyDescent="0.25">
      <c r="A128" s="418">
        <v>5221</v>
      </c>
      <c r="B128" s="413" t="s">
        <v>226</v>
      </c>
      <c r="C128" s="414">
        <v>0</v>
      </c>
      <c r="D128" s="410" t="str">
        <f t="shared" si="18"/>
        <v/>
      </c>
      <c r="E128" s="413"/>
    </row>
    <row r="129" spans="1:5" ht="9.75" customHeight="1" x14ac:dyDescent="0.25">
      <c r="A129" s="418">
        <v>5222</v>
      </c>
      <c r="B129" s="413" t="s">
        <v>227</v>
      </c>
      <c r="C129" s="414">
        <v>0</v>
      </c>
      <c r="D129" s="410" t="str">
        <f t="shared" si="18"/>
        <v/>
      </c>
      <c r="E129" s="413"/>
    </row>
    <row r="130" spans="1:5" ht="9.75" customHeight="1" x14ac:dyDescent="0.25">
      <c r="A130" s="417">
        <v>5230</v>
      </c>
      <c r="B130" s="408" t="s">
        <v>164</v>
      </c>
      <c r="C130" s="409">
        <v>0</v>
      </c>
      <c r="D130" s="410" t="str">
        <f t="shared" ref="D130:D132" si="19">IFERROR(C130/$C$130,"")</f>
        <v/>
      </c>
      <c r="E130" s="413"/>
    </row>
    <row r="131" spans="1:5" ht="9.75" customHeight="1" x14ac:dyDescent="0.25">
      <c r="A131" s="418">
        <v>5231</v>
      </c>
      <c r="B131" s="413" t="s">
        <v>229</v>
      </c>
      <c r="C131" s="414">
        <v>0</v>
      </c>
      <c r="D131" s="410" t="str">
        <f t="shared" si="19"/>
        <v/>
      </c>
      <c r="E131" s="413"/>
    </row>
    <row r="132" spans="1:5" ht="9.75" customHeight="1" x14ac:dyDescent="0.25">
      <c r="A132" s="418">
        <v>5232</v>
      </c>
      <c r="B132" s="413" t="s">
        <v>230</v>
      </c>
      <c r="C132" s="414">
        <v>0</v>
      </c>
      <c r="D132" s="410" t="str">
        <f t="shared" si="19"/>
        <v/>
      </c>
      <c r="E132" s="413"/>
    </row>
    <row r="133" spans="1:5" ht="9.75" customHeight="1" x14ac:dyDescent="0.25">
      <c r="A133" s="417">
        <v>5240</v>
      </c>
      <c r="B133" s="408" t="s">
        <v>231</v>
      </c>
      <c r="C133" s="409">
        <f>+C134</f>
        <v>1127334.01</v>
      </c>
      <c r="D133" s="410">
        <f t="shared" ref="D133:D137" si="20">IFERROR(C133/$C$133,"")</f>
        <v>1</v>
      </c>
      <c r="E133" s="413"/>
    </row>
    <row r="134" spans="1:5" ht="9.75" customHeight="1" x14ac:dyDescent="0.25">
      <c r="A134" s="418">
        <v>5241</v>
      </c>
      <c r="B134" s="413" t="s">
        <v>232</v>
      </c>
      <c r="C134" s="414">
        <v>1127334.01</v>
      </c>
      <c r="D134" s="410">
        <f t="shared" si="20"/>
        <v>1</v>
      </c>
      <c r="E134" s="413"/>
    </row>
    <row r="135" spans="1:5" ht="9.75" customHeight="1" x14ac:dyDescent="0.25">
      <c r="A135" s="418">
        <v>5242</v>
      </c>
      <c r="B135" s="413" t="s">
        <v>234</v>
      </c>
      <c r="C135" s="414">
        <v>0</v>
      </c>
      <c r="D135" s="410">
        <f t="shared" si="20"/>
        <v>0</v>
      </c>
      <c r="E135" s="413"/>
    </row>
    <row r="136" spans="1:5" ht="9.75" customHeight="1" x14ac:dyDescent="0.25">
      <c r="A136" s="418">
        <v>5243</v>
      </c>
      <c r="B136" s="413" t="s">
        <v>235</v>
      </c>
      <c r="C136" s="414">
        <v>0</v>
      </c>
      <c r="D136" s="410">
        <f t="shared" si="20"/>
        <v>0</v>
      </c>
      <c r="E136" s="413"/>
    </row>
    <row r="137" spans="1:5" ht="9.75" customHeight="1" x14ac:dyDescent="0.25">
      <c r="A137" s="418">
        <v>5244</v>
      </c>
      <c r="B137" s="413" t="s">
        <v>237</v>
      </c>
      <c r="C137" s="414">
        <v>0</v>
      </c>
      <c r="D137" s="410">
        <f t="shared" si="20"/>
        <v>0</v>
      </c>
      <c r="E137" s="413"/>
    </row>
    <row r="138" spans="1:5" ht="9.75" customHeight="1" x14ac:dyDescent="0.25">
      <c r="A138" s="417">
        <v>5250</v>
      </c>
      <c r="B138" s="408" t="s">
        <v>165</v>
      </c>
      <c r="C138" s="409">
        <v>0</v>
      </c>
      <c r="D138" s="410" t="str">
        <f t="shared" ref="D138:D141" si="21">IFERROR(C138/$C$138,"")</f>
        <v/>
      </c>
      <c r="E138" s="413"/>
    </row>
    <row r="139" spans="1:5" ht="9.75" customHeight="1" x14ac:dyDescent="0.25">
      <c r="A139" s="418">
        <v>5251</v>
      </c>
      <c r="B139" s="413" t="s">
        <v>238</v>
      </c>
      <c r="C139" s="414">
        <v>0</v>
      </c>
      <c r="D139" s="410" t="str">
        <f t="shared" si="21"/>
        <v/>
      </c>
      <c r="E139" s="413"/>
    </row>
    <row r="140" spans="1:5" ht="9.75" customHeight="1" x14ac:dyDescent="0.25">
      <c r="A140" s="418">
        <v>5252</v>
      </c>
      <c r="B140" s="413" t="s">
        <v>239</v>
      </c>
      <c r="C140" s="414">
        <v>0</v>
      </c>
      <c r="D140" s="410" t="str">
        <f t="shared" si="21"/>
        <v/>
      </c>
      <c r="E140" s="413"/>
    </row>
    <row r="141" spans="1:5" ht="9.75" customHeight="1" x14ac:dyDescent="0.25">
      <c r="A141" s="418">
        <v>5259</v>
      </c>
      <c r="B141" s="413" t="s">
        <v>240</v>
      </c>
      <c r="C141" s="414">
        <v>0</v>
      </c>
      <c r="D141" s="410" t="str">
        <f t="shared" si="21"/>
        <v/>
      </c>
      <c r="E141" s="413"/>
    </row>
    <row r="142" spans="1:5" ht="9.75" customHeight="1" x14ac:dyDescent="0.25">
      <c r="A142" s="417">
        <v>5260</v>
      </c>
      <c r="B142" s="408" t="s">
        <v>241</v>
      </c>
      <c r="C142" s="409">
        <v>0</v>
      </c>
      <c r="D142" s="410" t="str">
        <f t="shared" ref="D142:D144" si="22">IFERROR(C142/$C$142,"")</f>
        <v/>
      </c>
      <c r="E142" s="413"/>
    </row>
    <row r="143" spans="1:5" ht="9.75" customHeight="1" x14ac:dyDescent="0.25">
      <c r="A143" s="418">
        <v>5261</v>
      </c>
      <c r="B143" s="413" t="s">
        <v>242</v>
      </c>
      <c r="C143" s="414">
        <v>0</v>
      </c>
      <c r="D143" s="410" t="str">
        <f t="shared" si="22"/>
        <v/>
      </c>
      <c r="E143" s="413"/>
    </row>
    <row r="144" spans="1:5" ht="9.75" customHeight="1" x14ac:dyDescent="0.25">
      <c r="A144" s="418">
        <v>5262</v>
      </c>
      <c r="B144" s="413" t="s">
        <v>243</v>
      </c>
      <c r="C144" s="414">
        <v>0</v>
      </c>
      <c r="D144" s="410" t="str">
        <f t="shared" si="22"/>
        <v/>
      </c>
      <c r="E144" s="413"/>
    </row>
    <row r="145" spans="1:5" ht="9.75" customHeight="1" x14ac:dyDescent="0.25">
      <c r="A145" s="417">
        <v>5270</v>
      </c>
      <c r="B145" s="408" t="s">
        <v>244</v>
      </c>
      <c r="C145" s="409">
        <v>0</v>
      </c>
      <c r="D145" s="410" t="str">
        <f t="shared" ref="D145:D146" si="23">IFERROR(C145/$C$145,"")</f>
        <v/>
      </c>
      <c r="E145" s="413"/>
    </row>
    <row r="146" spans="1:5" ht="9.75" customHeight="1" x14ac:dyDescent="0.25">
      <c r="A146" s="418">
        <v>5271</v>
      </c>
      <c r="B146" s="413" t="s">
        <v>245</v>
      </c>
      <c r="C146" s="414">
        <v>0</v>
      </c>
      <c r="D146" s="410" t="str">
        <f t="shared" si="23"/>
        <v/>
      </c>
      <c r="E146" s="413"/>
    </row>
    <row r="147" spans="1:5" ht="9.75" customHeight="1" x14ac:dyDescent="0.25">
      <c r="A147" s="417">
        <v>5280</v>
      </c>
      <c r="B147" s="408" t="s">
        <v>246</v>
      </c>
      <c r="C147" s="409">
        <v>0</v>
      </c>
      <c r="D147" s="410" t="str">
        <f t="shared" ref="D147:D152" si="24">IFERROR(C147/$C$147,"")</f>
        <v/>
      </c>
      <c r="E147" s="413"/>
    </row>
    <row r="148" spans="1:5" ht="9.75" customHeight="1" x14ac:dyDescent="0.25">
      <c r="A148" s="418">
        <v>5281</v>
      </c>
      <c r="B148" s="413" t="s">
        <v>247</v>
      </c>
      <c r="C148" s="414">
        <v>0</v>
      </c>
      <c r="D148" s="410" t="str">
        <f t="shared" si="24"/>
        <v/>
      </c>
      <c r="E148" s="413"/>
    </row>
    <row r="149" spans="1:5" ht="9.75" customHeight="1" x14ac:dyDescent="0.25">
      <c r="A149" s="418">
        <v>5282</v>
      </c>
      <c r="B149" s="413" t="s">
        <v>248</v>
      </c>
      <c r="C149" s="414">
        <v>0</v>
      </c>
      <c r="D149" s="410" t="str">
        <f t="shared" si="24"/>
        <v/>
      </c>
      <c r="E149" s="413"/>
    </row>
    <row r="150" spans="1:5" ht="9.75" customHeight="1" x14ac:dyDescent="0.25">
      <c r="A150" s="418">
        <v>5283</v>
      </c>
      <c r="B150" s="413" t="s">
        <v>249</v>
      </c>
      <c r="C150" s="414">
        <v>0</v>
      </c>
      <c r="D150" s="410" t="str">
        <f t="shared" si="24"/>
        <v/>
      </c>
      <c r="E150" s="413"/>
    </row>
    <row r="151" spans="1:5" ht="9.75" customHeight="1" x14ac:dyDescent="0.25">
      <c r="A151" s="418">
        <v>5284</v>
      </c>
      <c r="B151" s="413" t="s">
        <v>250</v>
      </c>
      <c r="C151" s="414">
        <v>0</v>
      </c>
      <c r="D151" s="410" t="str">
        <f t="shared" si="24"/>
        <v/>
      </c>
      <c r="E151" s="413"/>
    </row>
    <row r="152" spans="1:5" ht="9.75" customHeight="1" x14ac:dyDescent="0.25">
      <c r="A152" s="418">
        <v>5285</v>
      </c>
      <c r="B152" s="413" t="s">
        <v>251</v>
      </c>
      <c r="C152" s="414">
        <v>0</v>
      </c>
      <c r="D152" s="410" t="str">
        <f t="shared" si="24"/>
        <v/>
      </c>
      <c r="E152" s="413"/>
    </row>
    <row r="153" spans="1:5" ht="9.75" customHeight="1" x14ac:dyDescent="0.25">
      <c r="A153" s="417">
        <v>5290</v>
      </c>
      <c r="B153" s="408" t="s">
        <v>252</v>
      </c>
      <c r="C153" s="409">
        <v>0</v>
      </c>
      <c r="D153" s="410" t="str">
        <f t="shared" ref="D153:D155" si="25">IFERROR(C153/$C$153,"")</f>
        <v/>
      </c>
      <c r="E153" s="413"/>
    </row>
    <row r="154" spans="1:5" ht="9.75" customHeight="1" x14ac:dyDescent="0.25">
      <c r="A154" s="418">
        <v>5291</v>
      </c>
      <c r="B154" s="413" t="s">
        <v>253</v>
      </c>
      <c r="C154" s="414">
        <v>0</v>
      </c>
      <c r="D154" s="410" t="str">
        <f t="shared" si="25"/>
        <v/>
      </c>
      <c r="E154" s="413"/>
    </row>
    <row r="155" spans="1:5" ht="9.75" customHeight="1" x14ac:dyDescent="0.25">
      <c r="A155" s="418">
        <v>5292</v>
      </c>
      <c r="B155" s="413" t="s">
        <v>254</v>
      </c>
      <c r="C155" s="414">
        <v>0</v>
      </c>
      <c r="D155" s="410" t="str">
        <f t="shared" si="25"/>
        <v/>
      </c>
      <c r="E155" s="413"/>
    </row>
    <row r="156" spans="1:5" ht="9.75" customHeight="1" x14ac:dyDescent="0.25">
      <c r="A156" s="417">
        <v>5300</v>
      </c>
      <c r="B156" s="408" t="s">
        <v>255</v>
      </c>
      <c r="C156" s="409">
        <v>0</v>
      </c>
      <c r="D156" s="410"/>
      <c r="E156" s="413"/>
    </row>
    <row r="157" spans="1:5" ht="9.75" customHeight="1" x14ac:dyDescent="0.25">
      <c r="A157" s="417">
        <v>5310</v>
      </c>
      <c r="B157" s="408" t="s">
        <v>155</v>
      </c>
      <c r="C157" s="409">
        <v>0</v>
      </c>
      <c r="D157" s="410" t="str">
        <f t="shared" ref="D157:D159" si="26">IFERROR(C157/$C$157,"")</f>
        <v/>
      </c>
      <c r="E157" s="413"/>
    </row>
    <row r="158" spans="1:5" ht="9.75" customHeight="1" x14ac:dyDescent="0.25">
      <c r="A158" s="418">
        <v>5311</v>
      </c>
      <c r="B158" s="413" t="s">
        <v>256</v>
      </c>
      <c r="C158" s="414">
        <v>0</v>
      </c>
      <c r="D158" s="410" t="str">
        <f t="shared" si="26"/>
        <v/>
      </c>
      <c r="E158" s="413"/>
    </row>
    <row r="159" spans="1:5" ht="9.75" customHeight="1" x14ac:dyDescent="0.25">
      <c r="A159" s="418">
        <v>5312</v>
      </c>
      <c r="B159" s="413" t="s">
        <v>257</v>
      </c>
      <c r="C159" s="414">
        <v>0</v>
      </c>
      <c r="D159" s="410" t="str">
        <f t="shared" si="26"/>
        <v/>
      </c>
      <c r="E159" s="413"/>
    </row>
    <row r="160" spans="1:5" ht="9.75" customHeight="1" x14ac:dyDescent="0.25">
      <c r="A160" s="417">
        <v>5320</v>
      </c>
      <c r="B160" s="408" t="s">
        <v>156</v>
      </c>
      <c r="C160" s="409">
        <v>0</v>
      </c>
      <c r="D160" s="410" t="str">
        <f t="shared" ref="D160:D162" si="27">IFERROR(C160/$C$160,"")</f>
        <v/>
      </c>
      <c r="E160" s="413"/>
    </row>
    <row r="161" spans="1:5" ht="9.75" customHeight="1" x14ac:dyDescent="0.25">
      <c r="A161" s="418">
        <v>5321</v>
      </c>
      <c r="B161" s="413" t="s">
        <v>258</v>
      </c>
      <c r="C161" s="414">
        <v>0</v>
      </c>
      <c r="D161" s="410" t="str">
        <f t="shared" si="27"/>
        <v/>
      </c>
      <c r="E161" s="413"/>
    </row>
    <row r="162" spans="1:5" ht="9.75" customHeight="1" x14ac:dyDescent="0.25">
      <c r="A162" s="418">
        <v>5322</v>
      </c>
      <c r="B162" s="413" t="s">
        <v>259</v>
      </c>
      <c r="C162" s="414">
        <v>0</v>
      </c>
      <c r="D162" s="410" t="str">
        <f t="shared" si="27"/>
        <v/>
      </c>
      <c r="E162" s="413"/>
    </row>
    <row r="163" spans="1:5" ht="9.75" customHeight="1" x14ac:dyDescent="0.25">
      <c r="A163" s="417">
        <v>5330</v>
      </c>
      <c r="B163" s="408" t="s">
        <v>157</v>
      </c>
      <c r="C163" s="409">
        <v>0</v>
      </c>
      <c r="D163" s="410" t="str">
        <f t="shared" ref="D163:D165" si="28">IFERROR(C163/$C$163,"")</f>
        <v/>
      </c>
      <c r="E163" s="413"/>
    </row>
    <row r="164" spans="1:5" ht="9.75" customHeight="1" x14ac:dyDescent="0.25">
      <c r="A164" s="418">
        <v>5331</v>
      </c>
      <c r="B164" s="413" t="s">
        <v>260</v>
      </c>
      <c r="C164" s="414">
        <v>0</v>
      </c>
      <c r="D164" s="410" t="str">
        <f t="shared" si="28"/>
        <v/>
      </c>
      <c r="E164" s="413"/>
    </row>
    <row r="165" spans="1:5" ht="9.75" customHeight="1" x14ac:dyDescent="0.25">
      <c r="A165" s="418">
        <v>5332</v>
      </c>
      <c r="B165" s="413" t="s">
        <v>261</v>
      </c>
      <c r="C165" s="414">
        <v>0</v>
      </c>
      <c r="D165" s="410" t="str">
        <f t="shared" si="28"/>
        <v/>
      </c>
      <c r="E165" s="413"/>
    </row>
    <row r="166" spans="1:5" ht="9.75" customHeight="1" x14ac:dyDescent="0.25">
      <c r="A166" s="417">
        <v>5400</v>
      </c>
      <c r="B166" s="408" t="s">
        <v>262</v>
      </c>
      <c r="C166" s="409">
        <v>0</v>
      </c>
      <c r="D166" s="410"/>
      <c r="E166" s="413"/>
    </row>
    <row r="167" spans="1:5" ht="9.75" customHeight="1" x14ac:dyDescent="0.25">
      <c r="A167" s="417">
        <v>5410</v>
      </c>
      <c r="B167" s="408" t="s">
        <v>263</v>
      </c>
      <c r="C167" s="409">
        <v>0</v>
      </c>
      <c r="D167" s="410" t="str">
        <f t="shared" ref="D167:D169" si="29">IFERROR(C167/$C$167,"")</f>
        <v/>
      </c>
      <c r="E167" s="413"/>
    </row>
    <row r="168" spans="1:5" ht="9.75" customHeight="1" x14ac:dyDescent="0.25">
      <c r="A168" s="418">
        <v>5411</v>
      </c>
      <c r="B168" s="413" t="s">
        <v>264</v>
      </c>
      <c r="C168" s="414">
        <v>0</v>
      </c>
      <c r="D168" s="410" t="str">
        <f t="shared" si="29"/>
        <v/>
      </c>
      <c r="E168" s="413"/>
    </row>
    <row r="169" spans="1:5" ht="9.75" customHeight="1" x14ac:dyDescent="0.25">
      <c r="A169" s="418">
        <v>5412</v>
      </c>
      <c r="B169" s="413" t="s">
        <v>265</v>
      </c>
      <c r="C169" s="414">
        <v>0</v>
      </c>
      <c r="D169" s="410" t="str">
        <f t="shared" si="29"/>
        <v/>
      </c>
      <c r="E169" s="413"/>
    </row>
    <row r="170" spans="1:5" ht="9.75" customHeight="1" x14ac:dyDescent="0.25">
      <c r="A170" s="417">
        <v>5420</v>
      </c>
      <c r="B170" s="408" t="s">
        <v>266</v>
      </c>
      <c r="C170" s="409">
        <v>0</v>
      </c>
      <c r="D170" s="410" t="str">
        <f t="shared" ref="D170:D172" si="30">IFERROR(C170/$C$170,"")</f>
        <v/>
      </c>
      <c r="E170" s="413"/>
    </row>
    <row r="171" spans="1:5" ht="9.75" customHeight="1" x14ac:dyDescent="0.25">
      <c r="A171" s="418">
        <v>5421</v>
      </c>
      <c r="B171" s="413" t="s">
        <v>267</v>
      </c>
      <c r="C171" s="414">
        <v>0</v>
      </c>
      <c r="D171" s="410" t="str">
        <f t="shared" si="30"/>
        <v/>
      </c>
      <c r="E171" s="413"/>
    </row>
    <row r="172" spans="1:5" ht="9.75" customHeight="1" x14ac:dyDescent="0.25">
      <c r="A172" s="418">
        <v>5422</v>
      </c>
      <c r="B172" s="413" t="s">
        <v>268</v>
      </c>
      <c r="C172" s="414">
        <v>0</v>
      </c>
      <c r="D172" s="410" t="str">
        <f t="shared" si="30"/>
        <v/>
      </c>
      <c r="E172" s="413"/>
    </row>
    <row r="173" spans="1:5" ht="9.75" customHeight="1" x14ac:dyDescent="0.25">
      <c r="A173" s="417">
        <v>5430</v>
      </c>
      <c r="B173" s="408" t="s">
        <v>269</v>
      </c>
      <c r="C173" s="409">
        <v>0</v>
      </c>
      <c r="D173" s="410" t="str">
        <f t="shared" ref="D173:D175" si="31">IFERROR(C173/$C$173,"")</f>
        <v/>
      </c>
      <c r="E173" s="413"/>
    </row>
    <row r="174" spans="1:5" ht="9.75" customHeight="1" x14ac:dyDescent="0.25">
      <c r="A174" s="418">
        <v>5431</v>
      </c>
      <c r="B174" s="413" t="s">
        <v>270</v>
      </c>
      <c r="C174" s="414">
        <v>0</v>
      </c>
      <c r="D174" s="410" t="str">
        <f t="shared" si="31"/>
        <v/>
      </c>
      <c r="E174" s="413"/>
    </row>
    <row r="175" spans="1:5" ht="9.75" customHeight="1" x14ac:dyDescent="0.25">
      <c r="A175" s="418">
        <v>5432</v>
      </c>
      <c r="B175" s="413" t="s">
        <v>271</v>
      </c>
      <c r="C175" s="414">
        <v>0</v>
      </c>
      <c r="D175" s="410" t="str">
        <f t="shared" si="31"/>
        <v/>
      </c>
      <c r="E175" s="413"/>
    </row>
    <row r="176" spans="1:5" ht="9.75" customHeight="1" x14ac:dyDescent="0.25">
      <c r="A176" s="417">
        <v>5440</v>
      </c>
      <c r="B176" s="408" t="s">
        <v>272</v>
      </c>
      <c r="C176" s="409">
        <v>0</v>
      </c>
      <c r="D176" s="410" t="str">
        <f t="shared" ref="D176:D177" si="32">IFERROR(C176/$C$176,"")</f>
        <v/>
      </c>
      <c r="E176" s="413"/>
    </row>
    <row r="177" spans="1:5" ht="9.75" customHeight="1" x14ac:dyDescent="0.25">
      <c r="A177" s="418">
        <v>5441</v>
      </c>
      <c r="B177" s="413" t="s">
        <v>272</v>
      </c>
      <c r="C177" s="414">
        <v>0</v>
      </c>
      <c r="D177" s="410" t="str">
        <f t="shared" si="32"/>
        <v/>
      </c>
      <c r="E177" s="413"/>
    </row>
    <row r="178" spans="1:5" ht="9.75" customHeight="1" x14ac:dyDescent="0.25">
      <c r="A178" s="417">
        <v>5450</v>
      </c>
      <c r="B178" s="408" t="s">
        <v>273</v>
      </c>
      <c r="C178" s="409">
        <v>0</v>
      </c>
      <c r="D178" s="410" t="str">
        <f t="shared" ref="D178:D180" si="33">IFERROR(C178/$C$178,"")</f>
        <v/>
      </c>
      <c r="E178" s="413"/>
    </row>
    <row r="179" spans="1:5" ht="9.75" customHeight="1" x14ac:dyDescent="0.25">
      <c r="A179" s="418">
        <v>5451</v>
      </c>
      <c r="B179" s="413" t="s">
        <v>274</v>
      </c>
      <c r="C179" s="414">
        <v>0</v>
      </c>
      <c r="D179" s="410" t="str">
        <f t="shared" si="33"/>
        <v/>
      </c>
      <c r="E179" s="413"/>
    </row>
    <row r="180" spans="1:5" ht="9.75" customHeight="1" x14ac:dyDescent="0.25">
      <c r="A180" s="418">
        <v>5452</v>
      </c>
      <c r="B180" s="413" t="s">
        <v>275</v>
      </c>
      <c r="C180" s="414">
        <v>0</v>
      </c>
      <c r="D180" s="410" t="str">
        <f t="shared" si="33"/>
        <v/>
      </c>
      <c r="E180" s="413"/>
    </row>
    <row r="181" spans="1:5" ht="9.75" customHeight="1" x14ac:dyDescent="0.25">
      <c r="A181" s="417">
        <v>5500</v>
      </c>
      <c r="B181" s="408" t="s">
        <v>276</v>
      </c>
      <c r="C181" s="409">
        <v>0</v>
      </c>
      <c r="D181" s="410"/>
      <c r="E181" s="413"/>
    </row>
    <row r="182" spans="1:5" ht="9.75" customHeight="1" x14ac:dyDescent="0.25">
      <c r="A182" s="417">
        <v>5510</v>
      </c>
      <c r="B182" s="408" t="s">
        <v>277</v>
      </c>
      <c r="C182" s="409">
        <v>0</v>
      </c>
      <c r="D182" s="410" t="str">
        <f t="shared" ref="D182:D190" si="34">IFERROR(C182/$C$182,"")</f>
        <v/>
      </c>
      <c r="E182" s="413"/>
    </row>
    <row r="183" spans="1:5" ht="9.75" customHeight="1" x14ac:dyDescent="0.25">
      <c r="A183" s="418">
        <v>5511</v>
      </c>
      <c r="B183" s="413" t="s">
        <v>278</v>
      </c>
      <c r="C183" s="414">
        <v>0</v>
      </c>
      <c r="D183" s="410" t="str">
        <f t="shared" si="34"/>
        <v/>
      </c>
      <c r="E183" s="413"/>
    </row>
    <row r="184" spans="1:5" ht="9.75" customHeight="1" x14ac:dyDescent="0.25">
      <c r="A184" s="418">
        <v>5512</v>
      </c>
      <c r="B184" s="413" t="s">
        <v>279</v>
      </c>
      <c r="C184" s="414">
        <v>0</v>
      </c>
      <c r="D184" s="410" t="str">
        <f t="shared" si="34"/>
        <v/>
      </c>
      <c r="E184" s="413"/>
    </row>
    <row r="185" spans="1:5" ht="9.75" customHeight="1" x14ac:dyDescent="0.25">
      <c r="A185" s="418">
        <v>5513</v>
      </c>
      <c r="B185" s="413" t="s">
        <v>280</v>
      </c>
      <c r="C185" s="414">
        <v>0</v>
      </c>
      <c r="D185" s="410" t="str">
        <f t="shared" si="34"/>
        <v/>
      </c>
      <c r="E185" s="413"/>
    </row>
    <row r="186" spans="1:5" ht="9.75" customHeight="1" x14ac:dyDescent="0.25">
      <c r="A186" s="418">
        <v>5514</v>
      </c>
      <c r="B186" s="413" t="s">
        <v>282</v>
      </c>
      <c r="C186" s="414">
        <v>0</v>
      </c>
      <c r="D186" s="410" t="str">
        <f t="shared" si="34"/>
        <v/>
      </c>
      <c r="E186" s="413"/>
    </row>
    <row r="187" spans="1:5" ht="9.75" customHeight="1" x14ac:dyDescent="0.25">
      <c r="A187" s="418">
        <v>5515</v>
      </c>
      <c r="B187" s="413" t="s">
        <v>283</v>
      </c>
      <c r="C187" s="414">
        <v>0</v>
      </c>
      <c r="D187" s="410" t="str">
        <f t="shared" si="34"/>
        <v/>
      </c>
      <c r="E187" s="413"/>
    </row>
    <row r="188" spans="1:5" ht="9.75" customHeight="1" x14ac:dyDescent="0.25">
      <c r="A188" s="418">
        <v>5516</v>
      </c>
      <c r="B188" s="413" t="s">
        <v>284</v>
      </c>
      <c r="C188" s="414">
        <v>0</v>
      </c>
      <c r="D188" s="410" t="str">
        <f t="shared" si="34"/>
        <v/>
      </c>
      <c r="E188" s="413"/>
    </row>
    <row r="189" spans="1:5" ht="9.75" customHeight="1" x14ac:dyDescent="0.25">
      <c r="A189" s="418">
        <v>5517</v>
      </c>
      <c r="B189" s="413" t="s">
        <v>285</v>
      </c>
      <c r="C189" s="414">
        <v>0</v>
      </c>
      <c r="D189" s="410" t="str">
        <f t="shared" si="34"/>
        <v/>
      </c>
      <c r="E189" s="413"/>
    </row>
    <row r="190" spans="1:5" ht="9.75" customHeight="1" x14ac:dyDescent="0.25">
      <c r="A190" s="418">
        <v>5518</v>
      </c>
      <c r="B190" s="413" t="s">
        <v>286</v>
      </c>
      <c r="C190" s="414">
        <v>0</v>
      </c>
      <c r="D190" s="410" t="str">
        <f t="shared" si="34"/>
        <v/>
      </c>
      <c r="E190" s="413"/>
    </row>
    <row r="191" spans="1:5" ht="9.75" customHeight="1" x14ac:dyDescent="0.25">
      <c r="A191" s="417">
        <v>5520</v>
      </c>
      <c r="B191" s="408" t="s">
        <v>287</v>
      </c>
      <c r="C191" s="409">
        <v>0</v>
      </c>
      <c r="D191" s="410" t="str">
        <f t="shared" ref="D191:D193" si="35">IFERROR(C191/$C$191,"")</f>
        <v/>
      </c>
      <c r="E191" s="413"/>
    </row>
    <row r="192" spans="1:5" ht="9.75" customHeight="1" x14ac:dyDescent="0.25">
      <c r="A192" s="418">
        <v>5521</v>
      </c>
      <c r="B192" s="413" t="s">
        <v>288</v>
      </c>
      <c r="C192" s="414">
        <v>0</v>
      </c>
      <c r="D192" s="410" t="str">
        <f t="shared" si="35"/>
        <v/>
      </c>
      <c r="E192" s="413"/>
    </row>
    <row r="193" spans="1:5" ht="9.75" customHeight="1" x14ac:dyDescent="0.25">
      <c r="A193" s="418">
        <v>5522</v>
      </c>
      <c r="B193" s="413" t="s">
        <v>289</v>
      </c>
      <c r="C193" s="414">
        <f>-C229</f>
        <v>0</v>
      </c>
      <c r="D193" s="410" t="str">
        <f t="shared" si="35"/>
        <v/>
      </c>
      <c r="E193" s="413"/>
    </row>
    <row r="194" spans="1:5" ht="9.75" customHeight="1" x14ac:dyDescent="0.25">
      <c r="A194" s="417">
        <v>5530</v>
      </c>
      <c r="B194" s="408" t="s">
        <v>290</v>
      </c>
      <c r="C194" s="409">
        <v>0</v>
      </c>
      <c r="D194" s="410" t="str">
        <f t="shared" ref="D194:D199" si="36">IFERROR(C194/$C$194,"")</f>
        <v/>
      </c>
      <c r="E194" s="413"/>
    </row>
    <row r="195" spans="1:5" ht="9.75" customHeight="1" x14ac:dyDescent="0.25">
      <c r="A195" s="418">
        <v>5531</v>
      </c>
      <c r="B195" s="413" t="s">
        <v>291</v>
      </c>
      <c r="C195" s="414">
        <v>0</v>
      </c>
      <c r="D195" s="410" t="str">
        <f t="shared" si="36"/>
        <v/>
      </c>
      <c r="E195" s="413"/>
    </row>
    <row r="196" spans="1:5" ht="9.75" customHeight="1" x14ac:dyDescent="0.25">
      <c r="A196" s="418">
        <v>5532</v>
      </c>
      <c r="B196" s="413" t="s">
        <v>292</v>
      </c>
      <c r="C196" s="414">
        <v>0</v>
      </c>
      <c r="D196" s="410" t="str">
        <f t="shared" si="36"/>
        <v/>
      </c>
      <c r="E196" s="413"/>
    </row>
    <row r="197" spans="1:5" ht="9.75" customHeight="1" x14ac:dyDescent="0.25">
      <c r="A197" s="418">
        <v>5533</v>
      </c>
      <c r="B197" s="413" t="s">
        <v>293</v>
      </c>
      <c r="C197" s="414">
        <v>0</v>
      </c>
      <c r="D197" s="410" t="str">
        <f t="shared" si="36"/>
        <v/>
      </c>
      <c r="E197" s="413"/>
    </row>
    <row r="198" spans="1:5" ht="9.75" customHeight="1" x14ac:dyDescent="0.25">
      <c r="A198" s="418">
        <v>5534</v>
      </c>
      <c r="B198" s="413" t="s">
        <v>294</v>
      </c>
      <c r="C198" s="414">
        <v>0</v>
      </c>
      <c r="D198" s="410" t="str">
        <f t="shared" si="36"/>
        <v/>
      </c>
      <c r="E198" s="413"/>
    </row>
    <row r="199" spans="1:5" ht="9.75" customHeight="1" x14ac:dyDescent="0.25">
      <c r="A199" s="418">
        <v>5535</v>
      </c>
      <c r="B199" s="413" t="s">
        <v>295</v>
      </c>
      <c r="C199" s="414">
        <v>0</v>
      </c>
      <c r="D199" s="410" t="str">
        <f t="shared" si="36"/>
        <v/>
      </c>
      <c r="E199" s="413"/>
    </row>
    <row r="200" spans="1:5" ht="9.75" customHeight="1" x14ac:dyDescent="0.25">
      <c r="A200" s="417">
        <v>5590</v>
      </c>
      <c r="B200" s="408" t="s">
        <v>297</v>
      </c>
      <c r="C200" s="409">
        <v>0</v>
      </c>
      <c r="D200" s="410" t="str">
        <f t="shared" ref="D200:D209" si="37">IFERROR(C200/$C$200,"")</f>
        <v/>
      </c>
      <c r="E200" s="413"/>
    </row>
    <row r="201" spans="1:5" ht="9.75" customHeight="1" x14ac:dyDescent="0.25">
      <c r="A201" s="418">
        <v>5591</v>
      </c>
      <c r="B201" s="413" t="s">
        <v>298</v>
      </c>
      <c r="C201" s="414">
        <v>0</v>
      </c>
      <c r="D201" s="410" t="str">
        <f t="shared" si="37"/>
        <v/>
      </c>
      <c r="E201" s="413"/>
    </row>
    <row r="202" spans="1:5" ht="9.75" customHeight="1" x14ac:dyDescent="0.25">
      <c r="A202" s="418">
        <v>5592</v>
      </c>
      <c r="B202" s="413" t="s">
        <v>299</v>
      </c>
      <c r="C202" s="414">
        <v>0</v>
      </c>
      <c r="D202" s="410" t="str">
        <f t="shared" si="37"/>
        <v/>
      </c>
      <c r="E202" s="413"/>
    </row>
    <row r="203" spans="1:5" ht="9.75" customHeight="1" x14ac:dyDescent="0.25">
      <c r="A203" s="418">
        <v>5593</v>
      </c>
      <c r="B203" s="413" t="s">
        <v>300</v>
      </c>
      <c r="C203" s="414">
        <v>0</v>
      </c>
      <c r="D203" s="410" t="str">
        <f t="shared" si="37"/>
        <v/>
      </c>
      <c r="E203" s="413"/>
    </row>
    <row r="204" spans="1:5" ht="9.75" customHeight="1" x14ac:dyDescent="0.25">
      <c r="A204" s="418">
        <v>5594</v>
      </c>
      <c r="B204" s="413" t="s">
        <v>301</v>
      </c>
      <c r="C204" s="414">
        <v>0</v>
      </c>
      <c r="D204" s="410" t="str">
        <f t="shared" si="37"/>
        <v/>
      </c>
      <c r="E204" s="413"/>
    </row>
    <row r="205" spans="1:5" ht="9.75" customHeight="1" x14ac:dyDescent="0.25">
      <c r="A205" s="418">
        <v>5595</v>
      </c>
      <c r="B205" s="413" t="s">
        <v>302</v>
      </c>
      <c r="C205" s="414">
        <v>0</v>
      </c>
      <c r="D205" s="410" t="str">
        <f t="shared" si="37"/>
        <v/>
      </c>
      <c r="E205" s="413"/>
    </row>
    <row r="206" spans="1:5" ht="9.75" customHeight="1" x14ac:dyDescent="0.25">
      <c r="A206" s="418">
        <v>5596</v>
      </c>
      <c r="B206" s="413" t="s">
        <v>183</v>
      </c>
      <c r="C206" s="414">
        <v>0</v>
      </c>
      <c r="D206" s="410" t="str">
        <f t="shared" si="37"/>
        <v/>
      </c>
      <c r="E206" s="413"/>
    </row>
    <row r="207" spans="1:5" ht="9.75" customHeight="1" x14ac:dyDescent="0.25">
      <c r="A207" s="418">
        <v>5597</v>
      </c>
      <c r="B207" s="413" t="s">
        <v>303</v>
      </c>
      <c r="C207" s="414">
        <v>0</v>
      </c>
      <c r="D207" s="410" t="str">
        <f t="shared" si="37"/>
        <v/>
      </c>
      <c r="E207" s="413"/>
    </row>
    <row r="208" spans="1:5" ht="9.75" customHeight="1" x14ac:dyDescent="0.25">
      <c r="A208" s="418">
        <v>5598</v>
      </c>
      <c r="B208" s="413" t="s">
        <v>304</v>
      </c>
      <c r="C208" s="414">
        <v>0</v>
      </c>
      <c r="D208" s="410" t="str">
        <f t="shared" si="37"/>
        <v/>
      </c>
      <c r="E208" s="413"/>
    </row>
    <row r="209" spans="1:5" ht="9.75" customHeight="1" x14ac:dyDescent="0.25">
      <c r="A209" s="418">
        <v>5599</v>
      </c>
      <c r="B209" s="413" t="s">
        <v>305</v>
      </c>
      <c r="C209" s="414">
        <v>0</v>
      </c>
      <c r="D209" s="410" t="str">
        <f t="shared" si="37"/>
        <v/>
      </c>
      <c r="E209" s="413"/>
    </row>
    <row r="210" spans="1:5" ht="9.75" customHeight="1" x14ac:dyDescent="0.25">
      <c r="A210" s="417">
        <v>5600</v>
      </c>
      <c r="B210" s="408" t="s">
        <v>306</v>
      </c>
      <c r="C210" s="409">
        <v>0</v>
      </c>
      <c r="D210" s="410"/>
      <c r="E210" s="413"/>
    </row>
    <row r="211" spans="1:5" ht="9.75" customHeight="1" x14ac:dyDescent="0.25">
      <c r="A211" s="417">
        <v>5610</v>
      </c>
      <c r="B211" s="408" t="s">
        <v>307</v>
      </c>
      <c r="C211" s="409">
        <v>0</v>
      </c>
      <c r="D211" s="410" t="str">
        <f t="shared" ref="D211:D212" si="38">IFERROR(C211/$C$211,"")</f>
        <v/>
      </c>
      <c r="E211" s="413"/>
    </row>
    <row r="212" spans="1:5" ht="9.75" customHeight="1" x14ac:dyDescent="0.25">
      <c r="A212" s="418">
        <v>5611</v>
      </c>
      <c r="B212" s="413" t="s">
        <v>308</v>
      </c>
      <c r="C212" s="414">
        <v>0</v>
      </c>
      <c r="D212" s="410" t="str">
        <f t="shared" si="38"/>
        <v/>
      </c>
      <c r="E212" s="413"/>
    </row>
    <row r="213" spans="1:5" ht="9.75" customHeight="1" x14ac:dyDescent="0.25">
      <c r="A213" s="402"/>
      <c r="B213" s="402"/>
      <c r="C213" s="402"/>
      <c r="D213" s="403"/>
      <c r="E213" s="402"/>
    </row>
    <row r="214" spans="1:5" ht="9.75" customHeight="1" x14ac:dyDescent="0.25">
      <c r="A214" s="402"/>
      <c r="B214" s="402" t="s">
        <v>309</v>
      </c>
      <c r="C214" s="402"/>
      <c r="D214" s="403"/>
      <c r="E214" s="402"/>
    </row>
  </sheetData>
  <autoFilter ref="A93:C212" xr:uid="{00000000-0009-0000-0000-000080000000}"/>
  <mergeCells count="4">
    <mergeCell ref="A1:C1"/>
    <mergeCell ref="A2:C2"/>
    <mergeCell ref="A3:C3"/>
    <mergeCell ref="A4:C4"/>
  </mergeCells>
  <pageMargins left="0.70866141732283472" right="0.70866141732283472" top="0.74803149606299213" bottom="0.74803149606299213" header="0" footer="0"/>
  <pageSetup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137"/>
  <sheetViews>
    <sheetView showGridLines="0" view="pageBreakPreview" zoomScaleNormal="100" zoomScaleSheetLayoutView="100" workbookViewId="0">
      <selection activeCell="C5" sqref="C5"/>
    </sheetView>
  </sheetViews>
  <sheetFormatPr baseColWidth="10" defaultColWidth="14.42578125" defaultRowHeight="15" x14ac:dyDescent="0.25"/>
  <cols>
    <col min="1" max="1" width="10" customWidth="1"/>
    <col min="2" max="2" width="63.42578125" customWidth="1"/>
    <col min="3" max="3" width="15.140625" customWidth="1"/>
    <col min="4" max="4" width="16.42578125" customWidth="1"/>
    <col min="5" max="5" width="19.140625" customWidth="1"/>
    <col min="6" max="26" width="9.140625" customWidth="1"/>
  </cols>
  <sheetData>
    <row r="1" spans="1:5" x14ac:dyDescent="0.25">
      <c r="A1" s="521" t="s">
        <v>1958</v>
      </c>
      <c r="B1" s="519"/>
      <c r="C1" s="519"/>
      <c r="D1" s="113" t="s">
        <v>92</v>
      </c>
      <c r="E1" s="114">
        <v>2024</v>
      </c>
    </row>
    <row r="2" spans="1:5" x14ac:dyDescent="0.25">
      <c r="A2" s="521" t="s">
        <v>489</v>
      </c>
      <c r="B2" s="519"/>
      <c r="C2" s="519"/>
      <c r="D2" s="113" t="s">
        <v>94</v>
      </c>
      <c r="E2" s="114" t="s">
        <v>636</v>
      </c>
    </row>
    <row r="3" spans="1:5" x14ac:dyDescent="0.25">
      <c r="A3" s="521" t="s">
        <v>1959</v>
      </c>
      <c r="B3" s="519"/>
      <c r="C3" s="519"/>
      <c r="D3" s="113" t="s">
        <v>95</v>
      </c>
      <c r="E3" s="114" t="s">
        <v>638</v>
      </c>
    </row>
    <row r="4" spans="1:5" x14ac:dyDescent="0.25">
      <c r="A4" s="521" t="s">
        <v>96</v>
      </c>
      <c r="B4" s="519"/>
      <c r="C4" s="519"/>
      <c r="D4" s="113"/>
      <c r="E4" s="114"/>
    </row>
    <row r="5" spans="1:5" x14ac:dyDescent="0.25">
      <c r="A5" s="128" t="s">
        <v>97</v>
      </c>
      <c r="B5" s="115"/>
      <c r="C5" s="115"/>
      <c r="D5" s="115"/>
      <c r="E5" s="115"/>
    </row>
    <row r="6" spans="1:5" x14ac:dyDescent="0.25">
      <c r="A6" s="25"/>
      <c r="B6" s="25"/>
      <c r="C6" s="25"/>
      <c r="D6" s="25"/>
      <c r="E6" s="25"/>
    </row>
    <row r="7" spans="1:5" x14ac:dyDescent="0.25">
      <c r="A7" s="115" t="s">
        <v>490</v>
      </c>
      <c r="B7" s="115"/>
      <c r="C7" s="115"/>
      <c r="D7" s="115"/>
      <c r="E7" s="25"/>
    </row>
    <row r="8" spans="1:5" x14ac:dyDescent="0.25">
      <c r="A8" s="28" t="s">
        <v>99</v>
      </c>
      <c r="B8" s="28" t="s">
        <v>100</v>
      </c>
      <c r="C8" s="27">
        <v>2024</v>
      </c>
      <c r="D8" s="27">
        <v>2023</v>
      </c>
      <c r="E8" s="25"/>
    </row>
    <row r="9" spans="1:5" x14ac:dyDescent="0.25">
      <c r="A9" s="53">
        <v>1111</v>
      </c>
      <c r="B9" s="25" t="s">
        <v>491</v>
      </c>
      <c r="C9" s="54">
        <v>37000</v>
      </c>
      <c r="D9" s="54">
        <v>37000</v>
      </c>
      <c r="E9" s="25"/>
    </row>
    <row r="10" spans="1:5" x14ac:dyDescent="0.25">
      <c r="A10" s="53">
        <v>1112</v>
      </c>
      <c r="B10" s="25" t="s">
        <v>492</v>
      </c>
      <c r="C10" s="54">
        <v>18062959.91</v>
      </c>
      <c r="D10" s="54">
        <v>10544234.01</v>
      </c>
      <c r="E10" s="25"/>
    </row>
    <row r="11" spans="1:5" x14ac:dyDescent="0.25">
      <c r="A11" s="53">
        <v>1113</v>
      </c>
      <c r="B11" s="25" t="s">
        <v>493</v>
      </c>
      <c r="C11" s="54">
        <v>0</v>
      </c>
      <c r="D11" s="54">
        <v>0</v>
      </c>
      <c r="E11" s="25"/>
    </row>
    <row r="12" spans="1:5" x14ac:dyDescent="0.25">
      <c r="A12" s="53">
        <v>1114</v>
      </c>
      <c r="B12" s="25" t="s">
        <v>313</v>
      </c>
      <c r="C12" s="54">
        <v>13656821.09</v>
      </c>
      <c r="D12" s="54">
        <v>16448879.029999999</v>
      </c>
      <c r="E12" s="25"/>
    </row>
    <row r="13" spans="1:5" x14ac:dyDescent="0.25">
      <c r="A13" s="53">
        <v>1115</v>
      </c>
      <c r="B13" s="25" t="s">
        <v>314</v>
      </c>
      <c r="C13" s="54">
        <v>0</v>
      </c>
      <c r="D13" s="54">
        <v>0</v>
      </c>
      <c r="E13" s="25"/>
    </row>
    <row r="14" spans="1:5" x14ac:dyDescent="0.25">
      <c r="A14" s="53">
        <v>1116</v>
      </c>
      <c r="B14" s="25" t="s">
        <v>494</v>
      </c>
      <c r="C14" s="54">
        <v>13226</v>
      </c>
      <c r="D14" s="54">
        <v>13226</v>
      </c>
      <c r="E14" s="25"/>
    </row>
    <row r="15" spans="1:5" x14ac:dyDescent="0.25">
      <c r="A15" s="53">
        <v>1119</v>
      </c>
      <c r="B15" s="25" t="s">
        <v>495</v>
      </c>
      <c r="C15" s="54">
        <v>0</v>
      </c>
      <c r="D15" s="54">
        <v>0</v>
      </c>
      <c r="E15" s="25"/>
    </row>
    <row r="16" spans="1:5" x14ac:dyDescent="0.25">
      <c r="A16" s="59">
        <v>1110</v>
      </c>
      <c r="B16" s="60" t="s">
        <v>496</v>
      </c>
      <c r="C16" s="61">
        <v>31770007</v>
      </c>
      <c r="D16" s="61">
        <v>27043339.039999999</v>
      </c>
      <c r="E16" s="25"/>
    </row>
    <row r="18" spans="1:4" x14ac:dyDescent="0.25">
      <c r="A18" s="115" t="s">
        <v>497</v>
      </c>
      <c r="B18" s="115"/>
      <c r="C18" s="115"/>
      <c r="D18" s="115"/>
    </row>
    <row r="19" spans="1:4" x14ac:dyDescent="0.25">
      <c r="A19" s="28" t="s">
        <v>99</v>
      </c>
      <c r="B19" s="28" t="s">
        <v>100</v>
      </c>
      <c r="C19" s="27">
        <v>2024</v>
      </c>
      <c r="D19" s="27">
        <v>2023</v>
      </c>
    </row>
    <row r="20" spans="1:4" x14ac:dyDescent="0.25">
      <c r="A20" s="59">
        <v>1230</v>
      </c>
      <c r="B20" s="62" t="s">
        <v>363</v>
      </c>
      <c r="C20" s="61">
        <v>0</v>
      </c>
      <c r="D20" s="61">
        <v>0</v>
      </c>
    </row>
    <row r="21" spans="1:4" x14ac:dyDescent="0.25">
      <c r="A21" s="53">
        <v>1231</v>
      </c>
      <c r="B21" s="25" t="s">
        <v>364</v>
      </c>
      <c r="C21" s="54">
        <v>0</v>
      </c>
      <c r="D21" s="54">
        <v>0</v>
      </c>
    </row>
    <row r="22" spans="1:4" x14ac:dyDescent="0.25">
      <c r="A22" s="53">
        <v>1232</v>
      </c>
      <c r="B22" s="25" t="s">
        <v>365</v>
      </c>
      <c r="C22" s="54">
        <v>0</v>
      </c>
      <c r="D22" s="54">
        <v>0</v>
      </c>
    </row>
    <row r="23" spans="1:4" x14ac:dyDescent="0.25">
      <c r="A23" s="53">
        <v>1233</v>
      </c>
      <c r="B23" s="25" t="s">
        <v>366</v>
      </c>
      <c r="C23" s="54">
        <v>0</v>
      </c>
      <c r="D23" s="54">
        <v>0</v>
      </c>
    </row>
    <row r="24" spans="1:4" x14ac:dyDescent="0.25">
      <c r="A24" s="53">
        <v>1234</v>
      </c>
      <c r="B24" s="25" t="s">
        <v>367</v>
      </c>
      <c r="C24" s="54">
        <v>0</v>
      </c>
      <c r="D24" s="54">
        <v>0</v>
      </c>
    </row>
    <row r="25" spans="1:4" x14ac:dyDescent="0.25">
      <c r="A25" s="53">
        <v>1235</v>
      </c>
      <c r="B25" s="25" t="s">
        <v>368</v>
      </c>
      <c r="C25" s="54">
        <v>0</v>
      </c>
      <c r="D25" s="54">
        <v>0</v>
      </c>
    </row>
    <row r="26" spans="1:4" x14ac:dyDescent="0.25">
      <c r="A26" s="53">
        <v>1236</v>
      </c>
      <c r="B26" s="25" t="s">
        <v>369</v>
      </c>
      <c r="C26" s="54">
        <v>0</v>
      </c>
      <c r="D26" s="54">
        <v>0</v>
      </c>
    </row>
    <row r="27" spans="1:4" x14ac:dyDescent="0.25">
      <c r="A27" s="53">
        <v>1239</v>
      </c>
      <c r="B27" s="25" t="s">
        <v>370</v>
      </c>
      <c r="C27" s="54">
        <v>0</v>
      </c>
      <c r="D27" s="54">
        <v>0</v>
      </c>
    </row>
    <row r="28" spans="1:4" x14ac:dyDescent="0.25">
      <c r="A28" s="59">
        <v>1240</v>
      </c>
      <c r="B28" s="62" t="s">
        <v>371</v>
      </c>
      <c r="C28" s="61">
        <v>1519896.63</v>
      </c>
      <c r="D28" s="61">
        <v>4934826.25</v>
      </c>
    </row>
    <row r="29" spans="1:4" x14ac:dyDescent="0.25">
      <c r="A29" s="53">
        <v>1241</v>
      </c>
      <c r="B29" s="25" t="s">
        <v>372</v>
      </c>
      <c r="C29" s="54">
        <v>284205.78000000003</v>
      </c>
      <c r="D29" s="54">
        <v>291368.98</v>
      </c>
    </row>
    <row r="30" spans="1:4" x14ac:dyDescent="0.25">
      <c r="A30" s="53">
        <v>1242</v>
      </c>
      <c r="B30" s="25" t="s">
        <v>373</v>
      </c>
      <c r="C30" s="54">
        <v>430496.72</v>
      </c>
      <c r="D30" s="54">
        <v>1016325.75</v>
      </c>
    </row>
    <row r="31" spans="1:4" x14ac:dyDescent="0.25">
      <c r="A31" s="53">
        <v>1243</v>
      </c>
      <c r="B31" s="25" t="s">
        <v>374</v>
      </c>
      <c r="C31" s="54">
        <v>74287.53</v>
      </c>
      <c r="D31" s="54">
        <v>44736.25</v>
      </c>
    </row>
    <row r="32" spans="1:4" x14ac:dyDescent="0.25">
      <c r="A32" s="53">
        <v>1244</v>
      </c>
      <c r="B32" s="25" t="s">
        <v>375</v>
      </c>
      <c r="C32" s="54">
        <v>467100</v>
      </c>
      <c r="D32" s="54">
        <v>3068400</v>
      </c>
    </row>
    <row r="33" spans="1:4" x14ac:dyDescent="0.25">
      <c r="A33" s="53">
        <v>1245</v>
      </c>
      <c r="B33" s="25" t="s">
        <v>376</v>
      </c>
      <c r="C33" s="54">
        <v>0</v>
      </c>
      <c r="D33" s="54">
        <v>0</v>
      </c>
    </row>
    <row r="34" spans="1:4" x14ac:dyDescent="0.25">
      <c r="A34" s="53">
        <v>1246</v>
      </c>
      <c r="B34" s="25" t="s">
        <v>377</v>
      </c>
      <c r="C34" s="54">
        <v>263806.59999999998</v>
      </c>
      <c r="D34" s="54">
        <v>513995.27</v>
      </c>
    </row>
    <row r="35" spans="1:4" x14ac:dyDescent="0.25">
      <c r="A35" s="53">
        <v>1247</v>
      </c>
      <c r="B35" s="25" t="s">
        <v>378</v>
      </c>
      <c r="C35" s="54">
        <v>0</v>
      </c>
      <c r="D35" s="54">
        <v>0</v>
      </c>
    </row>
    <row r="36" spans="1:4" x14ac:dyDescent="0.25">
      <c r="A36" s="53">
        <v>1248</v>
      </c>
      <c r="B36" s="25" t="s">
        <v>379</v>
      </c>
      <c r="C36" s="54">
        <v>0</v>
      </c>
      <c r="D36" s="54">
        <v>0</v>
      </c>
    </row>
    <row r="37" spans="1:4" x14ac:dyDescent="0.25">
      <c r="A37" s="59">
        <v>1250</v>
      </c>
      <c r="B37" s="62" t="s">
        <v>385</v>
      </c>
      <c r="C37" s="61">
        <v>0</v>
      </c>
      <c r="D37" s="61">
        <v>8497</v>
      </c>
    </row>
    <row r="38" spans="1:4" x14ac:dyDescent="0.25">
      <c r="A38" s="53">
        <v>1251</v>
      </c>
      <c r="B38" s="25" t="s">
        <v>386</v>
      </c>
      <c r="C38" s="54">
        <v>0</v>
      </c>
      <c r="D38" s="54">
        <v>8497</v>
      </c>
    </row>
    <row r="39" spans="1:4" x14ac:dyDescent="0.25">
      <c r="A39" s="53">
        <v>1252</v>
      </c>
      <c r="B39" s="25" t="s">
        <v>387</v>
      </c>
      <c r="C39" s="54">
        <v>0</v>
      </c>
      <c r="D39" s="54">
        <v>0</v>
      </c>
    </row>
    <row r="40" spans="1:4" x14ac:dyDescent="0.25">
      <c r="A40" s="53">
        <v>1253</v>
      </c>
      <c r="B40" s="25" t="s">
        <v>388</v>
      </c>
      <c r="C40" s="54">
        <v>0</v>
      </c>
      <c r="D40" s="54">
        <v>0</v>
      </c>
    </row>
    <row r="41" spans="1:4" x14ac:dyDescent="0.25">
      <c r="A41" s="53">
        <v>1254</v>
      </c>
      <c r="B41" s="25" t="s">
        <v>389</v>
      </c>
      <c r="C41" s="54">
        <v>0</v>
      </c>
      <c r="D41" s="54">
        <v>0</v>
      </c>
    </row>
    <row r="42" spans="1:4" x14ac:dyDescent="0.25">
      <c r="A42" s="53">
        <v>1259</v>
      </c>
      <c r="B42" s="25" t="s">
        <v>390</v>
      </c>
      <c r="C42" s="54">
        <v>0</v>
      </c>
      <c r="D42" s="54">
        <v>0</v>
      </c>
    </row>
    <row r="43" spans="1:4" x14ac:dyDescent="0.25">
      <c r="A43" s="53"/>
      <c r="B43" s="60" t="s">
        <v>498</v>
      </c>
      <c r="C43" s="61">
        <v>1519896.63</v>
      </c>
      <c r="D43" s="61">
        <v>4943323.25</v>
      </c>
    </row>
    <row r="44" spans="1:4" x14ac:dyDescent="0.25">
      <c r="A44" s="25"/>
      <c r="B44" s="25"/>
      <c r="C44" s="25"/>
      <c r="D44" s="25"/>
    </row>
    <row r="45" spans="1:4" x14ac:dyDescent="0.25">
      <c r="A45" s="115" t="s">
        <v>499</v>
      </c>
      <c r="B45" s="115"/>
      <c r="C45" s="115"/>
      <c r="D45" s="115"/>
    </row>
    <row r="46" spans="1:4" x14ac:dyDescent="0.25">
      <c r="A46" s="28" t="s">
        <v>99</v>
      </c>
      <c r="B46" s="28" t="s">
        <v>100</v>
      </c>
      <c r="C46" s="27">
        <v>2024</v>
      </c>
      <c r="D46" s="27">
        <v>2023</v>
      </c>
    </row>
    <row r="47" spans="1:4" x14ac:dyDescent="0.25">
      <c r="A47" s="59">
        <v>3210</v>
      </c>
      <c r="B47" s="62" t="s">
        <v>500</v>
      </c>
      <c r="C47" s="61">
        <v>2027671.05</v>
      </c>
      <c r="D47" s="61">
        <v>1412437.19</v>
      </c>
    </row>
    <row r="48" spans="1:4" x14ac:dyDescent="0.25">
      <c r="A48" s="53"/>
      <c r="B48" s="60" t="s">
        <v>501</v>
      </c>
      <c r="C48" s="61">
        <v>4072201.8799999864</v>
      </c>
      <c r="D48" s="61">
        <v>3578849.6</v>
      </c>
    </row>
    <row r="49" spans="1:4" x14ac:dyDescent="0.25">
      <c r="A49" s="59">
        <v>5400</v>
      </c>
      <c r="B49" s="62" t="s">
        <v>262</v>
      </c>
      <c r="C49" s="61">
        <v>0</v>
      </c>
      <c r="D49" s="61">
        <v>0</v>
      </c>
    </row>
    <row r="50" spans="1:4" x14ac:dyDescent="0.25">
      <c r="A50" s="53">
        <v>5410</v>
      </c>
      <c r="B50" s="25" t="s">
        <v>502</v>
      </c>
      <c r="C50" s="54">
        <v>0</v>
      </c>
      <c r="D50" s="54">
        <v>0</v>
      </c>
    </row>
    <row r="51" spans="1:4" x14ac:dyDescent="0.25">
      <c r="A51" s="53">
        <v>5411</v>
      </c>
      <c r="B51" s="25" t="s">
        <v>264</v>
      </c>
      <c r="C51" s="54">
        <v>0</v>
      </c>
      <c r="D51" s="54">
        <v>0</v>
      </c>
    </row>
    <row r="52" spans="1:4" x14ac:dyDescent="0.25">
      <c r="A52" s="53">
        <v>5420</v>
      </c>
      <c r="B52" s="25" t="s">
        <v>503</v>
      </c>
      <c r="C52" s="54">
        <v>0</v>
      </c>
      <c r="D52" s="54">
        <v>0</v>
      </c>
    </row>
    <row r="53" spans="1:4" x14ac:dyDescent="0.25">
      <c r="A53" s="53">
        <v>5421</v>
      </c>
      <c r="B53" s="25" t="s">
        <v>267</v>
      </c>
      <c r="C53" s="54">
        <v>0</v>
      </c>
      <c r="D53" s="54">
        <v>0</v>
      </c>
    </row>
    <row r="54" spans="1:4" x14ac:dyDescent="0.25">
      <c r="A54" s="53">
        <v>5430</v>
      </c>
      <c r="B54" s="25" t="s">
        <v>504</v>
      </c>
      <c r="C54" s="54">
        <v>0</v>
      </c>
      <c r="D54" s="54">
        <v>0</v>
      </c>
    </row>
    <row r="55" spans="1:4" x14ac:dyDescent="0.25">
      <c r="A55" s="53">
        <v>5431</v>
      </c>
      <c r="B55" s="25" t="s">
        <v>270</v>
      </c>
      <c r="C55" s="54">
        <v>0</v>
      </c>
      <c r="D55" s="54">
        <v>0</v>
      </c>
    </row>
    <row r="56" spans="1:4" x14ac:dyDescent="0.25">
      <c r="A56" s="53">
        <v>5440</v>
      </c>
      <c r="B56" s="25" t="s">
        <v>505</v>
      </c>
      <c r="C56" s="54">
        <v>0</v>
      </c>
      <c r="D56" s="54">
        <v>0</v>
      </c>
    </row>
    <row r="57" spans="1:4" x14ac:dyDescent="0.25">
      <c r="A57" s="53">
        <v>5441</v>
      </c>
      <c r="B57" s="25" t="s">
        <v>505</v>
      </c>
      <c r="C57" s="54">
        <v>0</v>
      </c>
      <c r="D57" s="54">
        <v>0</v>
      </c>
    </row>
    <row r="58" spans="1:4" x14ac:dyDescent="0.25">
      <c r="A58" s="53">
        <v>5450</v>
      </c>
      <c r="B58" s="25" t="s">
        <v>506</v>
      </c>
      <c r="C58" s="54">
        <v>0</v>
      </c>
      <c r="D58" s="54">
        <v>0</v>
      </c>
    </row>
    <row r="59" spans="1:4" x14ac:dyDescent="0.25">
      <c r="A59" s="53">
        <v>5451</v>
      </c>
      <c r="B59" s="25" t="s">
        <v>274</v>
      </c>
      <c r="C59" s="54">
        <v>0</v>
      </c>
      <c r="D59" s="54">
        <v>0</v>
      </c>
    </row>
    <row r="60" spans="1:4" x14ac:dyDescent="0.25">
      <c r="A60" s="53">
        <v>5452</v>
      </c>
      <c r="B60" s="25" t="s">
        <v>275</v>
      </c>
      <c r="C60" s="54">
        <v>0</v>
      </c>
      <c r="D60" s="54">
        <v>0</v>
      </c>
    </row>
    <row r="61" spans="1:4" x14ac:dyDescent="0.25">
      <c r="A61" s="59">
        <v>5500</v>
      </c>
      <c r="B61" s="62" t="s">
        <v>276</v>
      </c>
      <c r="C61" s="61">
        <v>3341365.85</v>
      </c>
      <c r="D61" s="61">
        <v>2910232.99</v>
      </c>
    </row>
    <row r="62" spans="1:4" x14ac:dyDescent="0.25">
      <c r="A62" s="59">
        <v>5510</v>
      </c>
      <c r="B62" s="62" t="s">
        <v>277</v>
      </c>
      <c r="C62" s="61">
        <v>3341333.69</v>
      </c>
      <c r="D62" s="61">
        <v>2903241.55</v>
      </c>
    </row>
    <row r="63" spans="1:4" x14ac:dyDescent="0.25">
      <c r="A63" s="53">
        <v>5511</v>
      </c>
      <c r="B63" s="25" t="s">
        <v>278</v>
      </c>
      <c r="C63" s="54">
        <v>3314210.21</v>
      </c>
      <c r="D63" s="54">
        <v>2876826.15</v>
      </c>
    </row>
    <row r="64" spans="1:4" x14ac:dyDescent="0.25">
      <c r="A64" s="53">
        <v>5512</v>
      </c>
      <c r="B64" s="25" t="s">
        <v>279</v>
      </c>
      <c r="C64" s="54">
        <v>0</v>
      </c>
      <c r="D64" s="54">
        <v>0</v>
      </c>
    </row>
    <row r="65" spans="1:4" x14ac:dyDescent="0.25">
      <c r="A65" s="53">
        <v>5513</v>
      </c>
      <c r="B65" s="25" t="s">
        <v>280</v>
      </c>
      <c r="C65" s="54">
        <v>0</v>
      </c>
      <c r="D65" s="54">
        <v>0</v>
      </c>
    </row>
    <row r="66" spans="1:4" x14ac:dyDescent="0.25">
      <c r="A66" s="53">
        <v>5514</v>
      </c>
      <c r="B66" s="25" t="s">
        <v>282</v>
      </c>
      <c r="C66" s="54">
        <v>0</v>
      </c>
      <c r="D66" s="54">
        <v>0</v>
      </c>
    </row>
    <row r="67" spans="1:4" x14ac:dyDescent="0.25">
      <c r="A67" s="53">
        <v>5515</v>
      </c>
      <c r="B67" s="25" t="s">
        <v>283</v>
      </c>
      <c r="C67" s="54">
        <v>0</v>
      </c>
      <c r="D67" s="54">
        <v>0</v>
      </c>
    </row>
    <row r="68" spans="1:4" x14ac:dyDescent="0.25">
      <c r="A68" s="53">
        <v>5516</v>
      </c>
      <c r="B68" s="25" t="s">
        <v>284</v>
      </c>
      <c r="C68" s="54">
        <v>0</v>
      </c>
      <c r="D68" s="54">
        <v>0</v>
      </c>
    </row>
    <row r="69" spans="1:4" x14ac:dyDescent="0.25">
      <c r="A69" s="53">
        <v>5517</v>
      </c>
      <c r="B69" s="25" t="s">
        <v>285</v>
      </c>
      <c r="C69" s="54">
        <v>27123.48</v>
      </c>
      <c r="D69" s="54">
        <v>26415.4</v>
      </c>
    </row>
    <row r="70" spans="1:4" x14ac:dyDescent="0.25">
      <c r="A70" s="53">
        <v>5518</v>
      </c>
      <c r="B70" s="25" t="s">
        <v>286</v>
      </c>
      <c r="C70" s="54">
        <v>0</v>
      </c>
      <c r="D70" s="54">
        <v>0</v>
      </c>
    </row>
    <row r="71" spans="1:4" x14ac:dyDescent="0.25">
      <c r="A71" s="59">
        <v>5520</v>
      </c>
      <c r="B71" s="62" t="s">
        <v>287</v>
      </c>
      <c r="C71" s="61">
        <v>0</v>
      </c>
      <c r="D71" s="61">
        <v>0</v>
      </c>
    </row>
    <row r="72" spans="1:4" x14ac:dyDescent="0.25">
      <c r="A72" s="53">
        <v>5521</v>
      </c>
      <c r="B72" s="25" t="s">
        <v>288</v>
      </c>
      <c r="C72" s="54">
        <v>0</v>
      </c>
      <c r="D72" s="54">
        <v>0</v>
      </c>
    </row>
    <row r="73" spans="1:4" x14ac:dyDescent="0.25">
      <c r="A73" s="53">
        <v>5522</v>
      </c>
      <c r="B73" s="25" t="s">
        <v>289</v>
      </c>
      <c r="C73" s="54">
        <v>0</v>
      </c>
      <c r="D73" s="54">
        <v>0</v>
      </c>
    </row>
    <row r="74" spans="1:4" x14ac:dyDescent="0.25">
      <c r="A74" s="59">
        <v>5530</v>
      </c>
      <c r="B74" s="62" t="s">
        <v>290</v>
      </c>
      <c r="C74" s="61">
        <v>32.159999999999997</v>
      </c>
      <c r="D74" s="61">
        <v>22.07</v>
      </c>
    </row>
    <row r="75" spans="1:4" x14ac:dyDescent="0.25">
      <c r="A75" s="53">
        <v>5531</v>
      </c>
      <c r="B75" s="25" t="s">
        <v>291</v>
      </c>
      <c r="C75" s="54">
        <v>0</v>
      </c>
      <c r="D75" s="54">
        <v>0</v>
      </c>
    </row>
    <row r="76" spans="1:4" x14ac:dyDescent="0.25">
      <c r="A76" s="53">
        <v>5532</v>
      </c>
      <c r="B76" s="25" t="s">
        <v>292</v>
      </c>
      <c r="C76" s="54">
        <v>0</v>
      </c>
      <c r="D76" s="54">
        <v>0</v>
      </c>
    </row>
    <row r="77" spans="1:4" x14ac:dyDescent="0.25">
      <c r="A77" s="53">
        <v>5533</v>
      </c>
      <c r="B77" s="25" t="s">
        <v>293</v>
      </c>
      <c r="C77" s="54">
        <v>0</v>
      </c>
      <c r="D77" s="54">
        <v>0</v>
      </c>
    </row>
    <row r="78" spans="1:4" x14ac:dyDescent="0.25">
      <c r="A78" s="53">
        <v>5534</v>
      </c>
      <c r="B78" s="25" t="s">
        <v>294</v>
      </c>
      <c r="C78" s="54">
        <v>0</v>
      </c>
      <c r="D78" s="54">
        <v>0</v>
      </c>
    </row>
    <row r="79" spans="1:4" x14ac:dyDescent="0.25">
      <c r="A79" s="53">
        <v>5535</v>
      </c>
      <c r="B79" s="25" t="s">
        <v>295</v>
      </c>
      <c r="C79" s="54">
        <v>32.159999999999997</v>
      </c>
      <c r="D79" s="54">
        <v>22.07</v>
      </c>
    </row>
    <row r="80" spans="1:4" x14ac:dyDescent="0.25">
      <c r="A80" s="59">
        <v>5590</v>
      </c>
      <c r="B80" s="62" t="s">
        <v>297</v>
      </c>
      <c r="C80" s="61">
        <v>0</v>
      </c>
      <c r="D80" s="61">
        <v>6969.37</v>
      </c>
    </row>
    <row r="81" spans="1:4" x14ac:dyDescent="0.25">
      <c r="A81" s="53">
        <v>5591</v>
      </c>
      <c r="B81" s="25" t="s">
        <v>298</v>
      </c>
      <c r="C81" s="54">
        <v>0</v>
      </c>
      <c r="D81" s="54">
        <v>0</v>
      </c>
    </row>
    <row r="82" spans="1:4" x14ac:dyDescent="0.25">
      <c r="A82" s="53">
        <v>5592</v>
      </c>
      <c r="B82" s="25" t="s">
        <v>299</v>
      </c>
      <c r="C82" s="54">
        <v>0</v>
      </c>
      <c r="D82" s="54">
        <v>0</v>
      </c>
    </row>
    <row r="83" spans="1:4" x14ac:dyDescent="0.25">
      <c r="A83" s="53">
        <v>5593</v>
      </c>
      <c r="B83" s="25" t="s">
        <v>300</v>
      </c>
      <c r="C83" s="54">
        <v>0</v>
      </c>
      <c r="D83" s="54">
        <v>0</v>
      </c>
    </row>
    <row r="84" spans="1:4" x14ac:dyDescent="0.25">
      <c r="A84" s="53">
        <v>5594</v>
      </c>
      <c r="B84" s="25" t="s">
        <v>507</v>
      </c>
      <c r="C84" s="54">
        <v>0</v>
      </c>
      <c r="D84" s="54">
        <v>6969.37</v>
      </c>
    </row>
    <row r="85" spans="1:4" x14ac:dyDescent="0.25">
      <c r="A85" s="53">
        <v>5595</v>
      </c>
      <c r="B85" s="25" t="s">
        <v>302</v>
      </c>
      <c r="C85" s="54">
        <v>0</v>
      </c>
      <c r="D85" s="54">
        <v>0</v>
      </c>
    </row>
    <row r="86" spans="1:4" x14ac:dyDescent="0.25">
      <c r="A86" s="53">
        <v>5596</v>
      </c>
      <c r="B86" s="25" t="s">
        <v>183</v>
      </c>
      <c r="C86" s="54">
        <v>0</v>
      </c>
      <c r="D86" s="54">
        <v>0</v>
      </c>
    </row>
    <row r="87" spans="1:4" x14ac:dyDescent="0.25">
      <c r="A87" s="53">
        <v>5597</v>
      </c>
      <c r="B87" s="25" t="s">
        <v>303</v>
      </c>
      <c r="C87" s="54">
        <v>0</v>
      </c>
      <c r="D87" s="54">
        <v>0</v>
      </c>
    </row>
    <row r="88" spans="1:4" x14ac:dyDescent="0.25">
      <c r="A88" s="53">
        <v>5599</v>
      </c>
      <c r="B88" s="25" t="s">
        <v>305</v>
      </c>
      <c r="C88" s="54">
        <v>0</v>
      </c>
      <c r="D88" s="54">
        <v>0</v>
      </c>
    </row>
    <row r="89" spans="1:4" x14ac:dyDescent="0.25">
      <c r="A89" s="59">
        <v>5600</v>
      </c>
      <c r="B89" s="62" t="s">
        <v>306</v>
      </c>
      <c r="C89" s="61">
        <v>0</v>
      </c>
      <c r="D89" s="61">
        <v>0</v>
      </c>
    </row>
    <row r="90" spans="1:4" x14ac:dyDescent="0.25">
      <c r="A90" s="59">
        <v>5610</v>
      </c>
      <c r="B90" s="62" t="s">
        <v>307</v>
      </c>
      <c r="C90" s="61">
        <v>0</v>
      </c>
      <c r="D90" s="61">
        <v>0</v>
      </c>
    </row>
    <row r="91" spans="1:4" x14ac:dyDescent="0.25">
      <c r="A91" s="53">
        <v>5611</v>
      </c>
      <c r="B91" s="25" t="s">
        <v>308</v>
      </c>
      <c r="C91" s="54">
        <v>0</v>
      </c>
      <c r="D91" s="54">
        <v>0</v>
      </c>
    </row>
    <row r="92" spans="1:4" x14ac:dyDescent="0.25">
      <c r="A92" s="59">
        <v>2110</v>
      </c>
      <c r="B92" s="66" t="s">
        <v>508</v>
      </c>
      <c r="C92" s="61">
        <v>730836.02999998629</v>
      </c>
      <c r="D92" s="61">
        <v>668616.61</v>
      </c>
    </row>
    <row r="93" spans="1:4" x14ac:dyDescent="0.25">
      <c r="A93" s="53">
        <v>2111</v>
      </c>
      <c r="B93" s="25" t="s">
        <v>509</v>
      </c>
      <c r="C93" s="54">
        <v>0</v>
      </c>
      <c r="D93" s="54">
        <v>0</v>
      </c>
    </row>
    <row r="94" spans="1:4" x14ac:dyDescent="0.25">
      <c r="A94" s="53">
        <v>2112</v>
      </c>
      <c r="B94" s="25" t="s">
        <v>510</v>
      </c>
      <c r="C94" s="54">
        <v>86392</v>
      </c>
      <c r="D94" s="54">
        <v>622768.31999999995</v>
      </c>
    </row>
    <row r="95" spans="1:4" x14ac:dyDescent="0.25">
      <c r="A95" s="53">
        <v>2112</v>
      </c>
      <c r="B95" s="25" t="s">
        <v>511</v>
      </c>
      <c r="C95" s="54">
        <v>644444.02999998629</v>
      </c>
      <c r="D95" s="54">
        <v>45848.29</v>
      </c>
    </row>
    <row r="96" spans="1:4" x14ac:dyDescent="0.25">
      <c r="A96" s="53">
        <v>2115</v>
      </c>
      <c r="B96" s="25" t="s">
        <v>512</v>
      </c>
      <c r="C96" s="54">
        <v>0</v>
      </c>
      <c r="D96" s="54">
        <v>0</v>
      </c>
    </row>
    <row r="97" spans="1:4" x14ac:dyDescent="0.25">
      <c r="A97" s="53">
        <v>2114</v>
      </c>
      <c r="B97" s="25" t="s">
        <v>513</v>
      </c>
      <c r="C97" s="54">
        <v>0</v>
      </c>
      <c r="D97" s="54">
        <v>0</v>
      </c>
    </row>
    <row r="98" spans="1:4" x14ac:dyDescent="0.25">
      <c r="A98" s="59">
        <v>5120</v>
      </c>
      <c r="B98" s="66" t="s">
        <v>348</v>
      </c>
      <c r="C98" s="61">
        <v>0</v>
      </c>
      <c r="D98" s="61">
        <v>0</v>
      </c>
    </row>
    <row r="99" spans="1:4" x14ac:dyDescent="0.25">
      <c r="A99" s="53">
        <v>5120</v>
      </c>
      <c r="B99" s="5" t="s">
        <v>348</v>
      </c>
      <c r="C99" s="54">
        <v>0</v>
      </c>
      <c r="D99" s="54">
        <v>0</v>
      </c>
    </row>
    <row r="100" spans="1:4" x14ac:dyDescent="0.25">
      <c r="A100" s="53"/>
      <c r="B100" s="60" t="s">
        <v>514</v>
      </c>
      <c r="C100" s="61">
        <v>3483784.78</v>
      </c>
      <c r="D100" s="61">
        <v>0</v>
      </c>
    </row>
    <row r="101" spans="1:4" x14ac:dyDescent="0.25">
      <c r="A101" s="59">
        <v>4300</v>
      </c>
      <c r="B101" s="60" t="s">
        <v>37</v>
      </c>
      <c r="C101" s="54">
        <v>0</v>
      </c>
      <c r="D101" s="54">
        <v>0</v>
      </c>
    </row>
    <row r="102" spans="1:4" x14ac:dyDescent="0.25">
      <c r="A102" s="59">
        <v>4310</v>
      </c>
      <c r="B102" s="60" t="s">
        <v>167</v>
      </c>
      <c r="C102" s="61">
        <v>3483784.78</v>
      </c>
      <c r="D102" s="61">
        <v>0</v>
      </c>
    </row>
    <row r="103" spans="1:4" x14ac:dyDescent="0.25">
      <c r="A103" s="53">
        <v>4311</v>
      </c>
      <c r="B103" s="67" t="s">
        <v>168</v>
      </c>
      <c r="C103" s="54">
        <v>3483784.78</v>
      </c>
      <c r="D103" s="54">
        <v>0</v>
      </c>
    </row>
    <row r="104" spans="1:4" x14ac:dyDescent="0.25">
      <c r="A104" s="53">
        <v>4319</v>
      </c>
      <c r="B104" s="67" t="s">
        <v>169</v>
      </c>
      <c r="C104" s="54">
        <v>0</v>
      </c>
      <c r="D104" s="54">
        <v>0</v>
      </c>
    </row>
    <row r="105" spans="1:4" x14ac:dyDescent="0.25">
      <c r="A105" s="59">
        <v>4320</v>
      </c>
      <c r="B105" s="60" t="s">
        <v>170</v>
      </c>
      <c r="C105" s="61">
        <v>0</v>
      </c>
      <c r="D105" s="61">
        <v>0</v>
      </c>
    </row>
    <row r="106" spans="1:4" x14ac:dyDescent="0.25">
      <c r="A106" s="53">
        <v>4321</v>
      </c>
      <c r="B106" s="67" t="s">
        <v>171</v>
      </c>
      <c r="C106" s="54">
        <v>0</v>
      </c>
      <c r="D106" s="54">
        <v>0</v>
      </c>
    </row>
    <row r="107" spans="1:4" x14ac:dyDescent="0.25">
      <c r="A107" s="53">
        <v>4322</v>
      </c>
      <c r="B107" s="67" t="s">
        <v>172</v>
      </c>
      <c r="C107" s="54">
        <v>0</v>
      </c>
      <c r="D107" s="54">
        <v>0</v>
      </c>
    </row>
    <row r="108" spans="1:4" x14ac:dyDescent="0.25">
      <c r="A108" s="53">
        <v>4323</v>
      </c>
      <c r="B108" s="67" t="s">
        <v>173</v>
      </c>
      <c r="C108" s="54">
        <v>0</v>
      </c>
      <c r="D108" s="54">
        <v>0</v>
      </c>
    </row>
    <row r="109" spans="1:4" x14ac:dyDescent="0.25">
      <c r="A109" s="53">
        <v>4324</v>
      </c>
      <c r="B109" s="67" t="s">
        <v>174</v>
      </c>
      <c r="C109" s="54">
        <v>0</v>
      </c>
      <c r="D109" s="54">
        <v>0</v>
      </c>
    </row>
    <row r="110" spans="1:4" x14ac:dyDescent="0.25">
      <c r="A110" s="53">
        <v>4325</v>
      </c>
      <c r="B110" s="67" t="s">
        <v>175</v>
      </c>
      <c r="C110" s="54">
        <v>0</v>
      </c>
      <c r="D110" s="54">
        <v>0</v>
      </c>
    </row>
    <row r="111" spans="1:4" x14ac:dyDescent="0.25">
      <c r="A111" s="59">
        <v>4330</v>
      </c>
      <c r="B111" s="60" t="s">
        <v>177</v>
      </c>
      <c r="C111" s="61">
        <v>0</v>
      </c>
      <c r="D111" s="61">
        <v>0</v>
      </c>
    </row>
    <row r="112" spans="1:4" x14ac:dyDescent="0.25">
      <c r="A112" s="53">
        <v>4331</v>
      </c>
      <c r="B112" s="67" t="s">
        <v>177</v>
      </c>
      <c r="C112" s="54">
        <v>0</v>
      </c>
      <c r="D112" s="54">
        <v>0</v>
      </c>
    </row>
    <row r="113" spans="1:4" x14ac:dyDescent="0.25">
      <c r="A113" s="59">
        <v>4340</v>
      </c>
      <c r="B113" s="60" t="s">
        <v>178</v>
      </c>
      <c r="C113" s="61">
        <v>0</v>
      </c>
      <c r="D113" s="61">
        <v>0</v>
      </c>
    </row>
    <row r="114" spans="1:4" x14ac:dyDescent="0.25">
      <c r="A114" s="53">
        <v>4341</v>
      </c>
      <c r="B114" s="67" t="s">
        <v>178</v>
      </c>
      <c r="C114" s="54">
        <v>0</v>
      </c>
      <c r="D114" s="54">
        <v>0</v>
      </c>
    </row>
    <row r="115" spans="1:4" x14ac:dyDescent="0.25">
      <c r="A115" s="59">
        <v>4390</v>
      </c>
      <c r="B115" s="60" t="s">
        <v>179</v>
      </c>
      <c r="C115" s="61">
        <v>0</v>
      </c>
      <c r="D115" s="61">
        <v>0</v>
      </c>
    </row>
    <row r="116" spans="1:4" x14ac:dyDescent="0.25">
      <c r="A116" s="53">
        <v>4392</v>
      </c>
      <c r="B116" s="67" t="s">
        <v>180</v>
      </c>
      <c r="C116" s="54">
        <v>0</v>
      </c>
      <c r="D116" s="54">
        <v>0</v>
      </c>
    </row>
    <row r="117" spans="1:4" x14ac:dyDescent="0.25">
      <c r="A117" s="53">
        <v>4393</v>
      </c>
      <c r="B117" s="67" t="s">
        <v>181</v>
      </c>
      <c r="C117" s="54">
        <v>0</v>
      </c>
      <c r="D117" s="54">
        <v>0</v>
      </c>
    </row>
    <row r="118" spans="1:4" x14ac:dyDescent="0.25">
      <c r="A118" s="53">
        <v>4394</v>
      </c>
      <c r="B118" s="67" t="s">
        <v>182</v>
      </c>
      <c r="C118" s="54">
        <v>0</v>
      </c>
      <c r="D118" s="54">
        <v>0</v>
      </c>
    </row>
    <row r="119" spans="1:4" x14ac:dyDescent="0.25">
      <c r="A119" s="53">
        <v>4395</v>
      </c>
      <c r="B119" s="67" t="s">
        <v>183</v>
      </c>
      <c r="C119" s="54">
        <v>0</v>
      </c>
      <c r="D119" s="54">
        <v>0</v>
      </c>
    </row>
    <row r="120" spans="1:4" x14ac:dyDescent="0.25">
      <c r="A120" s="53">
        <v>4396</v>
      </c>
      <c r="B120" s="67" t="s">
        <v>184</v>
      </c>
      <c r="C120" s="54">
        <v>0</v>
      </c>
      <c r="D120" s="54">
        <v>0</v>
      </c>
    </row>
    <row r="121" spans="1:4" x14ac:dyDescent="0.25">
      <c r="A121" s="53">
        <v>4397</v>
      </c>
      <c r="B121" s="67" t="s">
        <v>185</v>
      </c>
      <c r="C121" s="54">
        <v>0</v>
      </c>
      <c r="D121" s="54">
        <v>0</v>
      </c>
    </row>
    <row r="122" spans="1:4" x14ac:dyDescent="0.25">
      <c r="A122" s="53">
        <v>4399</v>
      </c>
      <c r="B122" s="67" t="s">
        <v>179</v>
      </c>
      <c r="C122" s="54">
        <v>0</v>
      </c>
      <c r="D122" s="54">
        <v>0</v>
      </c>
    </row>
    <row r="123" spans="1:4" x14ac:dyDescent="0.25">
      <c r="A123" s="59">
        <v>1120</v>
      </c>
      <c r="B123" s="66" t="s">
        <v>515</v>
      </c>
      <c r="C123" s="61">
        <v>0</v>
      </c>
      <c r="D123" s="61">
        <v>0</v>
      </c>
    </row>
    <row r="124" spans="1:4" x14ac:dyDescent="0.25">
      <c r="A124" s="53">
        <v>1124</v>
      </c>
      <c r="B124" s="5" t="s">
        <v>516</v>
      </c>
      <c r="C124" s="54">
        <v>0</v>
      </c>
      <c r="D124" s="54">
        <v>0</v>
      </c>
    </row>
    <row r="125" spans="1:4" x14ac:dyDescent="0.25">
      <c r="A125" s="53">
        <v>1124</v>
      </c>
      <c r="B125" s="5" t="s">
        <v>517</v>
      </c>
      <c r="C125" s="54">
        <v>0</v>
      </c>
      <c r="D125" s="54">
        <v>0</v>
      </c>
    </row>
    <row r="126" spans="1:4" x14ac:dyDescent="0.25">
      <c r="A126" s="53">
        <v>1124</v>
      </c>
      <c r="B126" s="5" t="s">
        <v>518</v>
      </c>
      <c r="C126" s="54">
        <v>0</v>
      </c>
      <c r="D126" s="54">
        <v>0</v>
      </c>
    </row>
    <row r="127" spans="1:4" x14ac:dyDescent="0.25">
      <c r="A127" s="53">
        <v>1124</v>
      </c>
      <c r="B127" s="5" t="s">
        <v>519</v>
      </c>
      <c r="C127" s="54">
        <v>0</v>
      </c>
      <c r="D127" s="54">
        <v>0</v>
      </c>
    </row>
    <row r="128" spans="1:4" x14ac:dyDescent="0.25">
      <c r="A128" s="53">
        <v>1124</v>
      </c>
      <c r="B128" s="5" t="s">
        <v>520</v>
      </c>
      <c r="C128" s="54">
        <v>0</v>
      </c>
      <c r="D128" s="54">
        <v>0</v>
      </c>
    </row>
    <row r="129" spans="1:5" x14ac:dyDescent="0.25">
      <c r="A129" s="53">
        <v>1124</v>
      </c>
      <c r="B129" s="5" t="s">
        <v>521</v>
      </c>
      <c r="C129" s="54">
        <v>0</v>
      </c>
      <c r="D129" s="54">
        <v>0</v>
      </c>
    </row>
    <row r="130" spans="1:5" x14ac:dyDescent="0.25">
      <c r="A130" s="53">
        <v>1122</v>
      </c>
      <c r="B130" s="5" t="s">
        <v>522</v>
      </c>
      <c r="C130" s="54">
        <v>0</v>
      </c>
      <c r="D130" s="54">
        <v>0</v>
      </c>
    </row>
    <row r="131" spans="1:5" x14ac:dyDescent="0.25">
      <c r="A131" s="53">
        <v>1122</v>
      </c>
      <c r="B131" s="5" t="s">
        <v>523</v>
      </c>
      <c r="C131" s="54">
        <v>0</v>
      </c>
      <c r="D131" s="54">
        <v>0</v>
      </c>
    </row>
    <row r="132" spans="1:5" x14ac:dyDescent="0.25">
      <c r="A132" s="53">
        <v>1122</v>
      </c>
      <c r="B132" s="5" t="s">
        <v>524</v>
      </c>
      <c r="C132" s="54">
        <v>0</v>
      </c>
      <c r="D132" s="54">
        <v>0</v>
      </c>
    </row>
    <row r="133" spans="1:5" x14ac:dyDescent="0.25">
      <c r="A133" s="59">
        <v>5120</v>
      </c>
      <c r="B133" s="66" t="s">
        <v>348</v>
      </c>
      <c r="C133" s="61">
        <v>0</v>
      </c>
      <c r="D133" s="61">
        <v>0</v>
      </c>
    </row>
    <row r="134" spans="1:5" x14ac:dyDescent="0.25">
      <c r="A134" s="53">
        <v>5120</v>
      </c>
      <c r="B134" s="5" t="s">
        <v>348</v>
      </c>
      <c r="C134" s="54">
        <v>0</v>
      </c>
      <c r="D134" s="54">
        <v>0</v>
      </c>
      <c r="E134" s="65"/>
    </row>
    <row r="135" spans="1:5" x14ac:dyDescent="0.25">
      <c r="A135" s="53"/>
      <c r="B135" s="68" t="s">
        <v>525</v>
      </c>
      <c r="C135" s="61">
        <v>6099872.9299999867</v>
      </c>
      <c r="D135" s="61">
        <v>4991286.79</v>
      </c>
    </row>
    <row r="136" spans="1:5" x14ac:dyDescent="0.25">
      <c r="A136" s="25"/>
      <c r="B136" s="25"/>
      <c r="C136" s="25"/>
      <c r="D136" s="25"/>
    </row>
    <row r="137" spans="1:5" x14ac:dyDescent="0.25">
      <c r="A137" s="25" t="s">
        <v>309</v>
      </c>
      <c r="C137" s="25"/>
      <c r="D137" s="25"/>
    </row>
  </sheetData>
  <mergeCells count="4">
    <mergeCell ref="A1:C1"/>
    <mergeCell ref="A2:C2"/>
    <mergeCell ref="A3:C3"/>
    <mergeCell ref="A4:C4"/>
  </mergeCells>
  <pageMargins left="0.70866141732283472" right="0.70866141732283472" top="0.77" bottom="0.73" header="0" footer="0"/>
  <pageSetup scale="72" fitToHeight="4" orientation="portrait" r:id="rId1"/>
  <rowBreaks count="1" manualBreakCount="1">
    <brk id="79" max="4"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style="397" customWidth="1"/>
    <col min="2" max="2" width="64.5703125" style="397" customWidth="1"/>
    <col min="3" max="3" width="16.42578125" style="397" customWidth="1"/>
    <col min="4" max="4" width="19.140625" style="397" customWidth="1"/>
    <col min="5" max="5" width="24.5703125" style="397" customWidth="1"/>
    <col min="6" max="6" width="22.85546875" style="397" customWidth="1"/>
    <col min="7" max="8" width="16.85546875" style="397" customWidth="1"/>
    <col min="9" max="9" width="13.85546875" style="397" customWidth="1"/>
    <col min="10" max="10" width="23.85546875" style="397" customWidth="1"/>
    <col min="11" max="26" width="9.140625" style="397" customWidth="1"/>
    <col min="27" max="16384" width="14.42578125" style="397"/>
  </cols>
  <sheetData>
    <row r="1" spans="1:8" ht="11.25" customHeight="1" x14ac:dyDescent="0.25">
      <c r="A1" s="593" t="s">
        <v>2012</v>
      </c>
      <c r="B1" s="592"/>
      <c r="C1" s="592"/>
      <c r="D1" s="592"/>
      <c r="E1" s="592"/>
      <c r="F1" s="592"/>
      <c r="G1" s="419" t="s">
        <v>92</v>
      </c>
      <c r="H1" s="396">
        <v>2024</v>
      </c>
    </row>
    <row r="2" spans="1:8" ht="11.25" customHeight="1" x14ac:dyDescent="0.25">
      <c r="A2" s="593" t="s">
        <v>310</v>
      </c>
      <c r="B2" s="592"/>
      <c r="C2" s="592"/>
      <c r="D2" s="592"/>
      <c r="E2" s="592"/>
      <c r="F2" s="592"/>
      <c r="G2" s="419" t="s">
        <v>94</v>
      </c>
      <c r="H2" s="396" t="s">
        <v>636</v>
      </c>
    </row>
    <row r="3" spans="1:8" ht="11.25" customHeight="1" x14ac:dyDescent="0.25">
      <c r="A3" s="593" t="s">
        <v>1959</v>
      </c>
      <c r="B3" s="592"/>
      <c r="C3" s="592"/>
      <c r="D3" s="592"/>
      <c r="E3" s="592"/>
      <c r="F3" s="592"/>
      <c r="G3" s="419" t="s">
        <v>95</v>
      </c>
      <c r="H3" s="396" t="s">
        <v>638</v>
      </c>
    </row>
    <row r="4" spans="1:8" ht="11.25" customHeight="1" x14ac:dyDescent="0.25">
      <c r="A4" s="591" t="s">
        <v>96</v>
      </c>
      <c r="B4" s="592"/>
      <c r="C4" s="592"/>
      <c r="D4" s="592"/>
      <c r="E4" s="592"/>
      <c r="F4" s="592"/>
      <c r="G4" s="398"/>
      <c r="H4" s="398"/>
    </row>
    <row r="5" spans="1:8" ht="9.75" customHeight="1" x14ac:dyDescent="0.25">
      <c r="A5" s="399" t="s">
        <v>97</v>
      </c>
      <c r="B5" s="400"/>
      <c r="C5" s="400"/>
      <c r="D5" s="400"/>
      <c r="E5" s="400"/>
      <c r="F5" s="400"/>
      <c r="G5" s="400"/>
      <c r="H5" s="400"/>
    </row>
    <row r="6" spans="1:8" ht="9.75" customHeight="1" x14ac:dyDescent="0.25">
      <c r="A6" s="402"/>
      <c r="B6" s="402"/>
      <c r="C6" s="402"/>
      <c r="D6" s="402"/>
      <c r="E6" s="402"/>
      <c r="F6" s="402"/>
      <c r="G6" s="402"/>
      <c r="H6" s="402"/>
    </row>
    <row r="7" spans="1:8" ht="9.75" customHeight="1" x14ac:dyDescent="0.25">
      <c r="A7" s="400" t="s">
        <v>311</v>
      </c>
      <c r="B7" s="400"/>
      <c r="C7" s="400"/>
      <c r="D7" s="400"/>
      <c r="E7" s="400"/>
      <c r="F7" s="400"/>
      <c r="G7" s="400"/>
      <c r="H7" s="400"/>
    </row>
    <row r="8" spans="1:8" ht="9.75" customHeight="1" x14ac:dyDescent="0.25">
      <c r="A8" s="404" t="s">
        <v>99</v>
      </c>
      <c r="B8" s="404" t="s">
        <v>100</v>
      </c>
      <c r="C8" s="404" t="s">
        <v>101</v>
      </c>
      <c r="D8" s="404" t="s">
        <v>312</v>
      </c>
      <c r="E8" s="404"/>
      <c r="F8" s="404"/>
      <c r="G8" s="404"/>
      <c r="H8" s="404"/>
    </row>
    <row r="9" spans="1:8" ht="9.75" customHeight="1" x14ac:dyDescent="0.25">
      <c r="A9" s="420">
        <v>1114</v>
      </c>
      <c r="B9" s="402" t="s">
        <v>313</v>
      </c>
      <c r="C9" s="421">
        <v>0</v>
      </c>
      <c r="D9" s="402"/>
      <c r="E9" s="402"/>
      <c r="F9" s="402"/>
      <c r="G9" s="402"/>
      <c r="H9" s="402"/>
    </row>
    <row r="10" spans="1:8" ht="9.75" customHeight="1" x14ac:dyDescent="0.25">
      <c r="A10" s="420">
        <v>1115</v>
      </c>
      <c r="B10" s="402" t="s">
        <v>314</v>
      </c>
      <c r="C10" s="421">
        <v>0</v>
      </c>
      <c r="D10" s="402"/>
      <c r="E10" s="402"/>
      <c r="F10" s="402"/>
      <c r="G10" s="402"/>
      <c r="H10" s="402"/>
    </row>
    <row r="11" spans="1:8" ht="9.75" customHeight="1" x14ac:dyDescent="0.25">
      <c r="A11" s="420">
        <v>1121</v>
      </c>
      <c r="B11" s="402" t="s">
        <v>315</v>
      </c>
      <c r="C11" s="421">
        <v>0</v>
      </c>
      <c r="D11" s="402"/>
      <c r="E11" s="402"/>
      <c r="F11" s="402"/>
      <c r="G11" s="402"/>
      <c r="H11" s="402"/>
    </row>
    <row r="12" spans="1:8" ht="9.75" customHeight="1" x14ac:dyDescent="0.25">
      <c r="A12" s="402"/>
      <c r="B12" s="402"/>
      <c r="C12" s="402"/>
      <c r="D12" s="402"/>
      <c r="E12" s="402"/>
      <c r="F12" s="402"/>
      <c r="G12" s="402"/>
      <c r="H12" s="402"/>
    </row>
    <row r="13" spans="1:8" ht="9.75" customHeight="1" x14ac:dyDescent="0.25">
      <c r="A13" s="400" t="s">
        <v>316</v>
      </c>
      <c r="B13" s="400"/>
      <c r="C13" s="400"/>
      <c r="D13" s="400"/>
      <c r="E13" s="400"/>
      <c r="F13" s="400"/>
      <c r="G13" s="400"/>
      <c r="H13" s="400"/>
    </row>
    <row r="14" spans="1:8" ht="9.75" customHeight="1" x14ac:dyDescent="0.25">
      <c r="A14" s="404" t="s">
        <v>99</v>
      </c>
      <c r="B14" s="404" t="s">
        <v>100</v>
      </c>
      <c r="C14" s="404" t="s">
        <v>101</v>
      </c>
      <c r="D14" s="404">
        <v>2023</v>
      </c>
      <c r="E14" s="404">
        <f t="shared" ref="E14:G14" si="0">D14-1</f>
        <v>2022</v>
      </c>
      <c r="F14" s="404">
        <f t="shared" si="0"/>
        <v>2021</v>
      </c>
      <c r="G14" s="404">
        <f t="shared" si="0"/>
        <v>2020</v>
      </c>
      <c r="H14" s="404" t="s">
        <v>317</v>
      </c>
    </row>
    <row r="15" spans="1:8" ht="9.75" customHeight="1" x14ac:dyDescent="0.25">
      <c r="A15" s="420">
        <v>1122</v>
      </c>
      <c r="B15" s="402" t="s">
        <v>318</v>
      </c>
      <c r="C15" s="421">
        <v>0</v>
      </c>
      <c r="D15" s="421">
        <v>0</v>
      </c>
      <c r="E15" s="421">
        <v>0</v>
      </c>
      <c r="F15" s="421">
        <v>0</v>
      </c>
      <c r="G15" s="421">
        <v>0</v>
      </c>
      <c r="H15" s="402"/>
    </row>
    <row r="16" spans="1:8" ht="9.75" customHeight="1" x14ac:dyDescent="0.25">
      <c r="A16" s="420">
        <v>1124</v>
      </c>
      <c r="B16" s="402" t="s">
        <v>319</v>
      </c>
      <c r="C16" s="421">
        <v>0</v>
      </c>
      <c r="D16" s="421">
        <v>0</v>
      </c>
      <c r="E16" s="421">
        <v>0</v>
      </c>
      <c r="F16" s="421">
        <v>0</v>
      </c>
      <c r="G16" s="421">
        <v>0</v>
      </c>
      <c r="H16" s="402"/>
    </row>
    <row r="18" spans="1:8" ht="9.75" customHeight="1" x14ac:dyDescent="0.25">
      <c r="A18" s="400" t="s">
        <v>320</v>
      </c>
      <c r="B18" s="400"/>
      <c r="C18" s="400"/>
      <c r="D18" s="400"/>
      <c r="E18" s="400"/>
      <c r="F18" s="400"/>
      <c r="G18" s="400"/>
      <c r="H18" s="400"/>
    </row>
    <row r="19" spans="1:8" ht="9.75" customHeight="1" x14ac:dyDescent="0.25">
      <c r="A19" s="404" t="s">
        <v>99</v>
      </c>
      <c r="B19" s="404" t="s">
        <v>100</v>
      </c>
      <c r="C19" s="404" t="s">
        <v>101</v>
      </c>
      <c r="D19" s="404" t="s">
        <v>321</v>
      </c>
      <c r="E19" s="404" t="s">
        <v>322</v>
      </c>
      <c r="F19" s="404" t="s">
        <v>323</v>
      </c>
      <c r="G19" s="404" t="s">
        <v>324</v>
      </c>
      <c r="H19" s="404" t="s">
        <v>325</v>
      </c>
    </row>
    <row r="20" spans="1:8" ht="9.75" customHeight="1" x14ac:dyDescent="0.25">
      <c r="A20" s="420">
        <v>1123</v>
      </c>
      <c r="B20" s="402" t="s">
        <v>326</v>
      </c>
      <c r="C20" s="421">
        <v>0</v>
      </c>
      <c r="D20" s="421">
        <v>0</v>
      </c>
      <c r="E20" s="421">
        <v>0</v>
      </c>
      <c r="F20" s="421">
        <v>0</v>
      </c>
      <c r="G20" s="421">
        <v>0</v>
      </c>
      <c r="H20" s="402"/>
    </row>
    <row r="21" spans="1:8" ht="9.75" customHeight="1" x14ac:dyDescent="0.25">
      <c r="A21" s="420">
        <v>1125</v>
      </c>
      <c r="B21" s="402" t="s">
        <v>327</v>
      </c>
      <c r="C21" s="421">
        <v>0</v>
      </c>
      <c r="D21" s="421">
        <v>0</v>
      </c>
      <c r="E21" s="421">
        <v>0</v>
      </c>
      <c r="F21" s="421">
        <v>0</v>
      </c>
      <c r="G21" s="421">
        <v>0</v>
      </c>
      <c r="H21" s="402"/>
    </row>
    <row r="22" spans="1:8" ht="9.75" customHeight="1" x14ac:dyDescent="0.25">
      <c r="A22" s="418">
        <v>1126</v>
      </c>
      <c r="B22" s="413" t="s">
        <v>328</v>
      </c>
      <c r="C22" s="421">
        <v>0</v>
      </c>
      <c r="D22" s="421">
        <v>0</v>
      </c>
      <c r="E22" s="421">
        <v>0</v>
      </c>
      <c r="F22" s="421">
        <v>0</v>
      </c>
      <c r="G22" s="421">
        <v>0</v>
      </c>
      <c r="H22" s="402"/>
    </row>
    <row r="23" spans="1:8" ht="9.75" customHeight="1" x14ac:dyDescent="0.25">
      <c r="A23" s="418">
        <v>1129</v>
      </c>
      <c r="B23" s="413" t="s">
        <v>329</v>
      </c>
      <c r="C23" s="421">
        <v>0</v>
      </c>
      <c r="D23" s="421">
        <v>0</v>
      </c>
      <c r="E23" s="421">
        <v>0</v>
      </c>
      <c r="F23" s="421">
        <v>0</v>
      </c>
      <c r="G23" s="421">
        <v>0</v>
      </c>
      <c r="H23" s="402"/>
    </row>
    <row r="24" spans="1:8" ht="9.75" customHeight="1" x14ac:dyDescent="0.25">
      <c r="A24" s="420">
        <v>1131</v>
      </c>
      <c r="B24" s="402" t="s">
        <v>330</v>
      </c>
      <c r="C24" s="421">
        <v>0</v>
      </c>
      <c r="D24" s="421">
        <v>0</v>
      </c>
      <c r="E24" s="421">
        <v>0</v>
      </c>
      <c r="F24" s="421">
        <v>0</v>
      </c>
      <c r="G24" s="421">
        <v>0</v>
      </c>
      <c r="H24" s="402"/>
    </row>
    <row r="25" spans="1:8" ht="9.75" customHeight="1" x14ac:dyDescent="0.25">
      <c r="A25" s="420">
        <v>1132</v>
      </c>
      <c r="B25" s="402" t="s">
        <v>331</v>
      </c>
      <c r="C25" s="421">
        <v>0</v>
      </c>
      <c r="D25" s="421">
        <v>0</v>
      </c>
      <c r="E25" s="421">
        <v>0</v>
      </c>
      <c r="F25" s="421">
        <v>0</v>
      </c>
      <c r="G25" s="421">
        <v>0</v>
      </c>
      <c r="H25" s="402"/>
    </row>
    <row r="26" spans="1:8" ht="9.75" customHeight="1" x14ac:dyDescent="0.25">
      <c r="A26" s="420">
        <v>1133</v>
      </c>
      <c r="B26" s="402" t="s">
        <v>332</v>
      </c>
      <c r="C26" s="421">
        <v>0</v>
      </c>
      <c r="D26" s="421">
        <v>0</v>
      </c>
      <c r="E26" s="421">
        <v>0</v>
      </c>
      <c r="F26" s="421">
        <v>0</v>
      </c>
      <c r="G26" s="421">
        <v>0</v>
      </c>
      <c r="H26" s="402"/>
    </row>
    <row r="27" spans="1:8" ht="9.75" customHeight="1" x14ac:dyDescent="0.25">
      <c r="A27" s="420">
        <v>1134</v>
      </c>
      <c r="B27" s="402" t="s">
        <v>333</v>
      </c>
      <c r="C27" s="421">
        <v>0</v>
      </c>
      <c r="D27" s="421">
        <v>0</v>
      </c>
      <c r="E27" s="421">
        <v>0</v>
      </c>
      <c r="F27" s="421">
        <v>0</v>
      </c>
      <c r="G27" s="421">
        <v>0</v>
      </c>
      <c r="H27" s="402"/>
    </row>
    <row r="28" spans="1:8" ht="9.75" customHeight="1" x14ac:dyDescent="0.25">
      <c r="A28" s="420">
        <v>1139</v>
      </c>
      <c r="B28" s="402" t="s">
        <v>334</v>
      </c>
      <c r="C28" s="421">
        <v>0</v>
      </c>
      <c r="D28" s="421">
        <v>0</v>
      </c>
      <c r="E28" s="421">
        <v>0</v>
      </c>
      <c r="F28" s="421">
        <v>0</v>
      </c>
      <c r="G28" s="421">
        <v>0</v>
      </c>
      <c r="H28" s="402"/>
    </row>
    <row r="29" spans="1:8" ht="9.75" customHeight="1" x14ac:dyDescent="0.25">
      <c r="A29" s="402"/>
      <c r="B29" s="402"/>
      <c r="C29" s="402"/>
      <c r="D29" s="402"/>
      <c r="E29" s="402"/>
      <c r="F29" s="402"/>
      <c r="G29" s="402"/>
      <c r="H29" s="402"/>
    </row>
    <row r="30" spans="1:8" ht="9.75" customHeight="1" x14ac:dyDescent="0.25">
      <c r="A30" s="400" t="s">
        <v>335</v>
      </c>
      <c r="B30" s="400"/>
      <c r="C30" s="400"/>
      <c r="D30" s="400"/>
      <c r="E30" s="400"/>
      <c r="F30" s="400"/>
      <c r="G30" s="400"/>
      <c r="H30" s="400"/>
    </row>
    <row r="31" spans="1:8" ht="9.75" customHeight="1" x14ac:dyDescent="0.25">
      <c r="A31" s="404" t="s">
        <v>99</v>
      </c>
      <c r="B31" s="404" t="s">
        <v>100</v>
      </c>
      <c r="C31" s="404" t="s">
        <v>101</v>
      </c>
      <c r="D31" s="404" t="s">
        <v>336</v>
      </c>
      <c r="E31" s="404" t="s">
        <v>337</v>
      </c>
      <c r="F31" s="404" t="s">
        <v>338</v>
      </c>
      <c r="G31" s="404"/>
      <c r="H31" s="404"/>
    </row>
    <row r="32" spans="1:8" ht="9.75" customHeight="1" x14ac:dyDescent="0.25">
      <c r="A32" s="420">
        <v>1140</v>
      </c>
      <c r="B32" s="402" t="s">
        <v>339</v>
      </c>
      <c r="C32" s="421">
        <v>0</v>
      </c>
      <c r="D32" s="402"/>
      <c r="E32" s="402"/>
      <c r="F32" s="402"/>
      <c r="G32" s="402"/>
      <c r="H32" s="402"/>
    </row>
    <row r="33" spans="1:6" ht="9.75" customHeight="1" x14ac:dyDescent="0.25">
      <c r="A33" s="420">
        <v>1141</v>
      </c>
      <c r="B33" s="402" t="s">
        <v>340</v>
      </c>
      <c r="C33" s="421">
        <v>0</v>
      </c>
      <c r="D33" s="402"/>
      <c r="E33" s="402"/>
      <c r="F33" s="402"/>
    </row>
    <row r="34" spans="1:6" ht="9.75" customHeight="1" x14ac:dyDescent="0.25">
      <c r="A34" s="420">
        <v>1142</v>
      </c>
      <c r="B34" s="402" t="s">
        <v>341</v>
      </c>
      <c r="C34" s="421">
        <v>0</v>
      </c>
      <c r="D34" s="402"/>
      <c r="E34" s="402"/>
      <c r="F34" s="402"/>
    </row>
    <row r="35" spans="1:6" ht="9.75" customHeight="1" x14ac:dyDescent="0.25">
      <c r="A35" s="420">
        <v>1143</v>
      </c>
      <c r="B35" s="402" t="s">
        <v>342</v>
      </c>
      <c r="C35" s="421">
        <v>0</v>
      </c>
      <c r="D35" s="402"/>
      <c r="E35" s="402"/>
      <c r="F35" s="402"/>
    </row>
    <row r="36" spans="1:6" ht="9.75" customHeight="1" x14ac:dyDescent="0.25">
      <c r="A36" s="420">
        <v>1144</v>
      </c>
      <c r="B36" s="402" t="s">
        <v>343</v>
      </c>
      <c r="C36" s="421">
        <v>0</v>
      </c>
      <c r="D36" s="402"/>
      <c r="E36" s="402"/>
      <c r="F36" s="402"/>
    </row>
    <row r="37" spans="1:6" ht="9.75" customHeight="1" x14ac:dyDescent="0.25">
      <c r="A37" s="420">
        <v>1145</v>
      </c>
      <c r="B37" s="402" t="s">
        <v>344</v>
      </c>
      <c r="C37" s="421">
        <v>0</v>
      </c>
      <c r="D37" s="402"/>
      <c r="E37" s="402"/>
      <c r="F37" s="402"/>
    </row>
    <row r="38" spans="1:6" ht="9.75" customHeight="1" x14ac:dyDescent="0.25">
      <c r="A38" s="402"/>
      <c r="B38" s="402"/>
      <c r="C38" s="402"/>
      <c r="D38" s="402"/>
      <c r="E38" s="402"/>
      <c r="F38" s="402"/>
    </row>
    <row r="39" spans="1:6" ht="9.75" customHeight="1" x14ac:dyDescent="0.25">
      <c r="A39" s="400" t="s">
        <v>345</v>
      </c>
      <c r="B39" s="400"/>
      <c r="C39" s="400"/>
      <c r="D39" s="400"/>
      <c r="E39" s="400"/>
      <c r="F39" s="400"/>
    </row>
    <row r="40" spans="1:6" ht="9.75" customHeight="1" x14ac:dyDescent="0.25">
      <c r="A40" s="404" t="s">
        <v>99</v>
      </c>
      <c r="B40" s="404" t="s">
        <v>100</v>
      </c>
      <c r="C40" s="404" t="s">
        <v>101</v>
      </c>
      <c r="D40" s="404" t="s">
        <v>337</v>
      </c>
      <c r="E40" s="404" t="s">
        <v>346</v>
      </c>
      <c r="F40" s="404" t="s">
        <v>338</v>
      </c>
    </row>
    <row r="41" spans="1:6" ht="9.75" customHeight="1" x14ac:dyDescent="0.25">
      <c r="A41" s="420">
        <v>1150</v>
      </c>
      <c r="B41" s="402" t="s">
        <v>347</v>
      </c>
      <c r="C41" s="421">
        <v>0</v>
      </c>
      <c r="D41" s="402"/>
      <c r="E41" s="402"/>
      <c r="F41" s="402"/>
    </row>
    <row r="42" spans="1:6" ht="9.75" customHeight="1" x14ac:dyDescent="0.25">
      <c r="A42" s="420">
        <v>1151</v>
      </c>
      <c r="B42" s="402" t="s">
        <v>348</v>
      </c>
      <c r="C42" s="421">
        <v>0</v>
      </c>
      <c r="D42" s="402"/>
      <c r="E42" s="402"/>
      <c r="F42" s="402"/>
    </row>
    <row r="43" spans="1:6" ht="9.75" customHeight="1" x14ac:dyDescent="0.25">
      <c r="A43" s="402"/>
      <c r="B43" s="402"/>
      <c r="C43" s="402"/>
      <c r="D43" s="402"/>
      <c r="E43" s="402"/>
      <c r="F43" s="402"/>
    </row>
    <row r="44" spans="1:6" ht="9.75" customHeight="1" x14ac:dyDescent="0.25">
      <c r="A44" s="400" t="s">
        <v>349</v>
      </c>
      <c r="B44" s="400"/>
      <c r="C44" s="400"/>
      <c r="D44" s="400"/>
      <c r="E44" s="400"/>
      <c r="F44" s="400"/>
    </row>
    <row r="45" spans="1:6" ht="9.75" customHeight="1" x14ac:dyDescent="0.25">
      <c r="A45" s="404" t="s">
        <v>99</v>
      </c>
      <c r="B45" s="404" t="s">
        <v>100</v>
      </c>
      <c r="C45" s="404" t="s">
        <v>101</v>
      </c>
      <c r="D45" s="404" t="s">
        <v>312</v>
      </c>
      <c r="E45" s="404" t="s">
        <v>325</v>
      </c>
      <c r="F45" s="404"/>
    </row>
    <row r="46" spans="1:6" ht="9.75" customHeight="1" x14ac:dyDescent="0.25">
      <c r="A46" s="420">
        <v>1213</v>
      </c>
      <c r="B46" s="402" t="s">
        <v>350</v>
      </c>
      <c r="C46" s="421">
        <v>0</v>
      </c>
      <c r="D46" s="402"/>
      <c r="E46" s="402"/>
      <c r="F46" s="402"/>
    </row>
    <row r="47" spans="1:6" ht="9.75" customHeight="1" x14ac:dyDescent="0.25">
      <c r="A47" s="402"/>
      <c r="B47" s="402"/>
      <c r="C47" s="402"/>
      <c r="D47" s="402"/>
      <c r="E47" s="402"/>
      <c r="F47" s="402"/>
    </row>
    <row r="48" spans="1:6" ht="9.75" customHeight="1" x14ac:dyDescent="0.25">
      <c r="A48" s="400" t="s">
        <v>351</v>
      </c>
      <c r="B48" s="400"/>
      <c r="C48" s="400"/>
      <c r="D48" s="400"/>
      <c r="E48" s="400"/>
      <c r="F48" s="400"/>
    </row>
    <row r="49" spans="1:10" ht="9.75" customHeight="1" x14ac:dyDescent="0.25">
      <c r="A49" s="404" t="s">
        <v>99</v>
      </c>
      <c r="B49" s="404" t="s">
        <v>100</v>
      </c>
      <c r="C49" s="404" t="s">
        <v>101</v>
      </c>
      <c r="D49" s="404"/>
      <c r="E49" s="404"/>
      <c r="F49" s="404"/>
      <c r="G49" s="404"/>
      <c r="H49" s="404"/>
      <c r="I49" s="402"/>
      <c r="J49" s="402"/>
    </row>
    <row r="50" spans="1:10" ht="9.75" customHeight="1" x14ac:dyDescent="0.25">
      <c r="A50" s="420">
        <v>1211</v>
      </c>
      <c r="B50" s="402" t="s">
        <v>352</v>
      </c>
      <c r="C50" s="421">
        <v>0</v>
      </c>
      <c r="D50" s="402"/>
      <c r="E50" s="402"/>
      <c r="F50" s="402"/>
      <c r="G50" s="402"/>
      <c r="H50" s="402"/>
      <c r="I50" s="402"/>
      <c r="J50" s="402"/>
    </row>
    <row r="51" spans="1:10" ht="9.75" customHeight="1" x14ac:dyDescent="0.25">
      <c r="A51" s="420">
        <v>1212</v>
      </c>
      <c r="B51" s="402" t="s">
        <v>353</v>
      </c>
      <c r="C51" s="421">
        <v>0</v>
      </c>
      <c r="D51" s="402"/>
      <c r="E51" s="402"/>
      <c r="F51" s="402"/>
      <c r="G51" s="402"/>
      <c r="H51" s="402"/>
      <c r="I51" s="402"/>
      <c r="J51" s="402"/>
    </row>
    <row r="52" spans="1:10" ht="9.75" customHeight="1" x14ac:dyDescent="0.25">
      <c r="A52" s="420">
        <v>1214</v>
      </c>
      <c r="B52" s="402" t="s">
        <v>354</v>
      </c>
      <c r="C52" s="421">
        <v>0</v>
      </c>
      <c r="D52" s="402"/>
      <c r="E52" s="402"/>
      <c r="F52" s="402"/>
      <c r="G52" s="402"/>
      <c r="H52" s="402"/>
      <c r="I52" s="402"/>
      <c r="J52" s="402"/>
    </row>
    <row r="53" spans="1:10" ht="9.75" customHeight="1" x14ac:dyDescent="0.25">
      <c r="A53" s="402"/>
      <c r="B53" s="402"/>
      <c r="C53" s="402"/>
      <c r="D53" s="402"/>
      <c r="E53" s="402"/>
      <c r="F53" s="402"/>
      <c r="G53" s="402"/>
      <c r="H53" s="402"/>
      <c r="I53" s="402"/>
      <c r="J53" s="402"/>
    </row>
    <row r="54" spans="1:10" ht="9.75" customHeight="1" x14ac:dyDescent="0.25">
      <c r="A54" s="400" t="s">
        <v>355</v>
      </c>
      <c r="B54" s="400"/>
      <c r="C54" s="400"/>
      <c r="D54" s="400"/>
      <c r="E54" s="400"/>
      <c r="F54" s="400"/>
      <c r="G54" s="400"/>
      <c r="H54" s="400"/>
      <c r="I54" s="400"/>
      <c r="J54" s="400"/>
    </row>
    <row r="55" spans="1:10" ht="9.75" customHeight="1" x14ac:dyDescent="0.25">
      <c r="A55" s="404" t="s">
        <v>99</v>
      </c>
      <c r="B55" s="404" t="s">
        <v>100</v>
      </c>
      <c r="C55" s="404" t="s">
        <v>101</v>
      </c>
      <c r="D55" s="404" t="s">
        <v>356</v>
      </c>
      <c r="E55" s="404" t="s">
        <v>357</v>
      </c>
      <c r="F55" s="404" t="s">
        <v>358</v>
      </c>
      <c r="G55" s="404" t="s">
        <v>359</v>
      </c>
      <c r="H55" s="404" t="s">
        <v>360</v>
      </c>
      <c r="I55" s="404" t="s">
        <v>361</v>
      </c>
      <c r="J55" s="404" t="s">
        <v>362</v>
      </c>
    </row>
    <row r="56" spans="1:10" ht="9.75" customHeight="1" x14ac:dyDescent="0.25">
      <c r="A56" s="420">
        <v>1230</v>
      </c>
      <c r="B56" s="402" t="s">
        <v>363</v>
      </c>
      <c r="C56" s="421">
        <v>0</v>
      </c>
      <c r="D56" s="421">
        <v>0</v>
      </c>
      <c r="E56" s="421">
        <v>0</v>
      </c>
      <c r="F56" s="402"/>
      <c r="G56" s="402"/>
      <c r="H56" s="402"/>
      <c r="I56" s="402"/>
      <c r="J56" s="402"/>
    </row>
    <row r="57" spans="1:10" ht="9.75" customHeight="1" x14ac:dyDescent="0.25">
      <c r="A57" s="420">
        <v>1231</v>
      </c>
      <c r="B57" s="402" t="s">
        <v>364</v>
      </c>
      <c r="C57" s="421">
        <v>0</v>
      </c>
      <c r="D57" s="421">
        <v>0</v>
      </c>
      <c r="E57" s="421">
        <v>0</v>
      </c>
      <c r="F57" s="402"/>
      <c r="G57" s="402"/>
      <c r="H57" s="402"/>
      <c r="I57" s="402"/>
      <c r="J57" s="402"/>
    </row>
    <row r="58" spans="1:10" ht="9.75" customHeight="1" x14ac:dyDescent="0.25">
      <c r="A58" s="420">
        <v>1232</v>
      </c>
      <c r="B58" s="402" t="s">
        <v>365</v>
      </c>
      <c r="C58" s="421">
        <v>0</v>
      </c>
      <c r="D58" s="421">
        <v>0</v>
      </c>
      <c r="E58" s="421">
        <v>0</v>
      </c>
      <c r="F58" s="402"/>
      <c r="G58" s="402"/>
      <c r="H58" s="402"/>
      <c r="I58" s="402"/>
      <c r="J58" s="402"/>
    </row>
    <row r="59" spans="1:10" ht="9.75" customHeight="1" x14ac:dyDescent="0.25">
      <c r="A59" s="420">
        <v>1233</v>
      </c>
      <c r="B59" s="402" t="s">
        <v>366</v>
      </c>
      <c r="C59" s="421">
        <v>0</v>
      </c>
      <c r="D59" s="421">
        <v>0</v>
      </c>
      <c r="E59" s="421">
        <v>0</v>
      </c>
      <c r="F59" s="402"/>
      <c r="G59" s="402"/>
      <c r="H59" s="402"/>
      <c r="I59" s="402"/>
      <c r="J59" s="402"/>
    </row>
    <row r="60" spans="1:10" ht="9.75" customHeight="1" x14ac:dyDescent="0.25">
      <c r="A60" s="420">
        <v>1234</v>
      </c>
      <c r="B60" s="402" t="s">
        <v>367</v>
      </c>
      <c r="C60" s="421">
        <v>0</v>
      </c>
      <c r="D60" s="421">
        <v>0</v>
      </c>
      <c r="E60" s="421">
        <v>0</v>
      </c>
      <c r="F60" s="402"/>
      <c r="G60" s="402"/>
      <c r="H60" s="402"/>
      <c r="I60" s="402"/>
      <c r="J60" s="402"/>
    </row>
    <row r="61" spans="1:10" ht="9.75" customHeight="1" x14ac:dyDescent="0.25">
      <c r="A61" s="420">
        <v>1235</v>
      </c>
      <c r="B61" s="402" t="s">
        <v>368</v>
      </c>
      <c r="C61" s="421">
        <v>0</v>
      </c>
      <c r="D61" s="421">
        <v>0</v>
      </c>
      <c r="E61" s="421">
        <v>0</v>
      </c>
      <c r="F61" s="402"/>
      <c r="G61" s="402"/>
      <c r="H61" s="402"/>
      <c r="I61" s="402"/>
      <c r="J61" s="402"/>
    </row>
    <row r="62" spans="1:10" ht="9.75" customHeight="1" x14ac:dyDescent="0.25">
      <c r="A62" s="420">
        <v>1236</v>
      </c>
      <c r="B62" s="402" t="s">
        <v>369</v>
      </c>
      <c r="C62" s="421">
        <v>0</v>
      </c>
      <c r="D62" s="421">
        <v>0</v>
      </c>
      <c r="E62" s="421">
        <v>0</v>
      </c>
      <c r="F62" s="402"/>
      <c r="G62" s="402"/>
      <c r="H62" s="402"/>
      <c r="I62" s="402"/>
      <c r="J62" s="402"/>
    </row>
    <row r="63" spans="1:10" ht="9.75" customHeight="1" x14ac:dyDescent="0.25">
      <c r="A63" s="420">
        <v>1239</v>
      </c>
      <c r="B63" s="402" t="s">
        <v>370</v>
      </c>
      <c r="C63" s="421">
        <v>0</v>
      </c>
      <c r="D63" s="421">
        <v>0</v>
      </c>
      <c r="E63" s="421">
        <v>0</v>
      </c>
      <c r="F63" s="402"/>
      <c r="G63" s="402"/>
      <c r="H63" s="402"/>
      <c r="I63" s="402"/>
      <c r="J63" s="402"/>
    </row>
    <row r="64" spans="1:10" ht="9.75" customHeight="1" x14ac:dyDescent="0.25">
      <c r="A64" s="420">
        <v>1240</v>
      </c>
      <c r="B64" s="402" t="s">
        <v>371</v>
      </c>
      <c r="C64" s="421">
        <v>611597.56000000006</v>
      </c>
      <c r="D64" s="421">
        <v>0</v>
      </c>
      <c r="E64" s="421">
        <v>0</v>
      </c>
      <c r="F64" s="402"/>
      <c r="G64" s="402"/>
      <c r="H64" s="402"/>
      <c r="I64" s="402"/>
      <c r="J64" s="402"/>
    </row>
    <row r="65" spans="1:10" ht="9.75" customHeight="1" x14ac:dyDescent="0.25">
      <c r="A65" s="420">
        <v>1241</v>
      </c>
      <c r="B65" s="402" t="s">
        <v>372</v>
      </c>
      <c r="C65" s="421">
        <v>0</v>
      </c>
      <c r="D65" s="421">
        <v>0</v>
      </c>
      <c r="E65" s="421">
        <v>0</v>
      </c>
      <c r="F65" s="402"/>
      <c r="G65" s="402"/>
      <c r="H65" s="402"/>
      <c r="I65" s="402"/>
      <c r="J65" s="402"/>
    </row>
    <row r="66" spans="1:10" ht="9.75" customHeight="1" x14ac:dyDescent="0.25">
      <c r="A66" s="420">
        <v>1242</v>
      </c>
      <c r="B66" s="402" t="s">
        <v>373</v>
      </c>
      <c r="C66" s="421">
        <v>0</v>
      </c>
      <c r="D66" s="421">
        <v>0</v>
      </c>
      <c r="E66" s="421">
        <v>0</v>
      </c>
      <c r="F66" s="402"/>
      <c r="G66" s="402"/>
      <c r="H66" s="402"/>
      <c r="I66" s="402"/>
      <c r="J66" s="402"/>
    </row>
    <row r="67" spans="1:10" ht="9.75" customHeight="1" x14ac:dyDescent="0.25">
      <c r="A67" s="420">
        <v>1243</v>
      </c>
      <c r="B67" s="402" t="s">
        <v>374</v>
      </c>
      <c r="C67" s="421">
        <v>0</v>
      </c>
      <c r="D67" s="421">
        <v>0</v>
      </c>
      <c r="E67" s="421">
        <v>0</v>
      </c>
      <c r="F67" s="402"/>
      <c r="G67" s="402"/>
      <c r="H67" s="402"/>
      <c r="I67" s="402"/>
      <c r="J67" s="402"/>
    </row>
    <row r="68" spans="1:10" ht="9.75" customHeight="1" x14ac:dyDescent="0.25">
      <c r="A68" s="420">
        <v>1244</v>
      </c>
      <c r="B68" s="402" t="s">
        <v>375</v>
      </c>
      <c r="C68" s="421">
        <v>0</v>
      </c>
      <c r="D68" s="421">
        <v>0</v>
      </c>
      <c r="E68" s="421">
        <v>0</v>
      </c>
      <c r="F68" s="402"/>
      <c r="G68" s="402"/>
      <c r="H68" s="402"/>
      <c r="I68" s="402"/>
      <c r="J68" s="402"/>
    </row>
    <row r="69" spans="1:10" ht="9.75" customHeight="1" x14ac:dyDescent="0.25">
      <c r="A69" s="420">
        <v>1245</v>
      </c>
      <c r="B69" s="402" t="s">
        <v>376</v>
      </c>
      <c r="C69" s="421">
        <v>0</v>
      </c>
      <c r="D69" s="421">
        <v>0</v>
      </c>
      <c r="E69" s="421">
        <v>0</v>
      </c>
      <c r="F69" s="402"/>
      <c r="G69" s="402"/>
      <c r="H69" s="402"/>
      <c r="I69" s="402"/>
      <c r="J69" s="402"/>
    </row>
    <row r="70" spans="1:10" ht="9.75" customHeight="1" x14ac:dyDescent="0.25">
      <c r="A70" s="420">
        <v>1246</v>
      </c>
      <c r="B70" s="402" t="s">
        <v>377</v>
      </c>
      <c r="C70" s="421">
        <v>0</v>
      </c>
      <c r="D70" s="421">
        <v>0</v>
      </c>
      <c r="E70" s="421">
        <v>0</v>
      </c>
      <c r="F70" s="402"/>
      <c r="G70" s="402"/>
      <c r="H70" s="402"/>
      <c r="I70" s="402"/>
      <c r="J70" s="402"/>
    </row>
    <row r="71" spans="1:10" ht="9.75" customHeight="1" x14ac:dyDescent="0.25">
      <c r="A71" s="420">
        <v>1247</v>
      </c>
      <c r="B71" s="402" t="s">
        <v>378</v>
      </c>
      <c r="C71" s="421">
        <v>0</v>
      </c>
      <c r="D71" s="421">
        <v>0</v>
      </c>
      <c r="E71" s="421">
        <v>0</v>
      </c>
      <c r="F71" s="402"/>
      <c r="G71" s="402"/>
      <c r="H71" s="402"/>
      <c r="I71" s="402"/>
      <c r="J71" s="402"/>
    </row>
    <row r="72" spans="1:10" ht="9.75" customHeight="1" x14ac:dyDescent="0.25">
      <c r="A72" s="420">
        <v>1248</v>
      </c>
      <c r="B72" s="402" t="s">
        <v>379</v>
      </c>
      <c r="C72" s="421">
        <v>0</v>
      </c>
      <c r="D72" s="421">
        <v>0</v>
      </c>
      <c r="E72" s="421">
        <v>0</v>
      </c>
      <c r="F72" s="402"/>
      <c r="G72" s="402"/>
      <c r="H72" s="402"/>
      <c r="I72" s="402"/>
      <c r="J72" s="402"/>
    </row>
    <row r="73" spans="1:10" ht="9.75" customHeight="1" x14ac:dyDescent="0.25">
      <c r="A73" s="402"/>
      <c r="B73" s="402"/>
      <c r="C73" s="402"/>
      <c r="D73" s="402"/>
      <c r="E73" s="402"/>
      <c r="F73" s="402"/>
      <c r="G73" s="402"/>
      <c r="H73" s="402"/>
      <c r="I73" s="402"/>
      <c r="J73" s="402"/>
    </row>
    <row r="74" spans="1:10" ht="9.75" customHeight="1" x14ac:dyDescent="0.25">
      <c r="A74" s="400" t="s">
        <v>380</v>
      </c>
      <c r="B74" s="400"/>
      <c r="C74" s="400"/>
      <c r="D74" s="400"/>
      <c r="E74" s="400"/>
      <c r="F74" s="400"/>
      <c r="G74" s="400"/>
      <c r="H74" s="402"/>
      <c r="I74" s="402"/>
      <c r="J74" s="402"/>
    </row>
    <row r="75" spans="1:10" ht="9.75" customHeight="1" x14ac:dyDescent="0.25">
      <c r="A75" s="404" t="s">
        <v>99</v>
      </c>
      <c r="B75" s="404" t="s">
        <v>100</v>
      </c>
      <c r="C75" s="404" t="s">
        <v>101</v>
      </c>
      <c r="D75" s="404" t="s">
        <v>381</v>
      </c>
      <c r="E75" s="404" t="s">
        <v>382</v>
      </c>
      <c r="F75" s="404" t="s">
        <v>383</v>
      </c>
      <c r="G75" s="404" t="s">
        <v>384</v>
      </c>
      <c r="H75" s="402"/>
      <c r="I75" s="402"/>
      <c r="J75" s="402"/>
    </row>
    <row r="76" spans="1:10" ht="9.75" customHeight="1" x14ac:dyDescent="0.25">
      <c r="A76" s="420">
        <v>1250</v>
      </c>
      <c r="B76" s="402" t="s">
        <v>385</v>
      </c>
      <c r="C76" s="421">
        <v>0</v>
      </c>
      <c r="D76" s="421">
        <v>0</v>
      </c>
      <c r="E76" s="421">
        <v>0</v>
      </c>
      <c r="F76" s="402"/>
      <c r="G76" s="402"/>
      <c r="H76" s="402"/>
      <c r="I76" s="402"/>
      <c r="J76" s="402"/>
    </row>
    <row r="77" spans="1:10" ht="9.75" customHeight="1" x14ac:dyDescent="0.25">
      <c r="A77" s="420">
        <v>1251</v>
      </c>
      <c r="B77" s="402" t="s">
        <v>386</v>
      </c>
      <c r="C77" s="421">
        <v>255200</v>
      </c>
      <c r="D77" s="421">
        <v>0</v>
      </c>
      <c r="E77" s="421">
        <v>0</v>
      </c>
      <c r="F77" s="402"/>
      <c r="G77" s="402"/>
      <c r="H77" s="402"/>
      <c r="I77" s="402"/>
      <c r="J77" s="402"/>
    </row>
    <row r="78" spans="1:10" ht="9.75" customHeight="1" x14ac:dyDescent="0.25">
      <c r="A78" s="420">
        <v>1252</v>
      </c>
      <c r="B78" s="402" t="s">
        <v>387</v>
      </c>
      <c r="C78" s="421">
        <v>0</v>
      </c>
      <c r="D78" s="421">
        <v>0</v>
      </c>
      <c r="E78" s="421">
        <v>0</v>
      </c>
      <c r="F78" s="402"/>
      <c r="G78" s="402"/>
      <c r="H78" s="402"/>
      <c r="I78" s="402"/>
      <c r="J78" s="402"/>
    </row>
    <row r="79" spans="1:10" ht="9.75" customHeight="1" x14ac:dyDescent="0.25">
      <c r="A79" s="420">
        <v>1253</v>
      </c>
      <c r="B79" s="402" t="s">
        <v>388</v>
      </c>
      <c r="C79" s="421">
        <v>0</v>
      </c>
      <c r="D79" s="421">
        <v>0</v>
      </c>
      <c r="E79" s="421">
        <v>0</v>
      </c>
      <c r="F79" s="402"/>
      <c r="G79" s="402"/>
      <c r="H79" s="402"/>
      <c r="I79" s="402"/>
      <c r="J79" s="402"/>
    </row>
    <row r="80" spans="1:10" ht="9.75" customHeight="1" x14ac:dyDescent="0.25">
      <c r="A80" s="420">
        <v>1254</v>
      </c>
      <c r="B80" s="402" t="s">
        <v>389</v>
      </c>
      <c r="C80" s="421">
        <v>0</v>
      </c>
      <c r="D80" s="421">
        <v>0</v>
      </c>
      <c r="E80" s="421">
        <v>0</v>
      </c>
      <c r="F80" s="402"/>
      <c r="G80" s="402"/>
      <c r="H80" s="402"/>
      <c r="I80" s="402"/>
      <c r="J80" s="402"/>
    </row>
    <row r="81" spans="1:7" ht="9.75" customHeight="1" x14ac:dyDescent="0.25">
      <c r="A81" s="420">
        <v>1259</v>
      </c>
      <c r="B81" s="402" t="s">
        <v>390</v>
      </c>
      <c r="C81" s="421">
        <v>0</v>
      </c>
      <c r="D81" s="421">
        <v>0</v>
      </c>
      <c r="E81" s="421">
        <v>0</v>
      </c>
      <c r="F81" s="402"/>
      <c r="G81" s="402"/>
    </row>
    <row r="82" spans="1:7" ht="9.75" customHeight="1" x14ac:dyDescent="0.25">
      <c r="A82" s="420">
        <v>1270</v>
      </c>
      <c r="B82" s="402" t="s">
        <v>391</v>
      </c>
      <c r="C82" s="421">
        <v>0</v>
      </c>
      <c r="D82" s="421">
        <v>0</v>
      </c>
      <c r="E82" s="421">
        <v>0</v>
      </c>
      <c r="F82" s="402"/>
      <c r="G82" s="402"/>
    </row>
    <row r="83" spans="1:7" ht="9.75" customHeight="1" x14ac:dyDescent="0.25">
      <c r="A83" s="420">
        <v>1271</v>
      </c>
      <c r="B83" s="402" t="s">
        <v>392</v>
      </c>
      <c r="C83" s="421">
        <v>0</v>
      </c>
      <c r="D83" s="421">
        <v>0</v>
      </c>
      <c r="E83" s="421">
        <v>0</v>
      </c>
      <c r="F83" s="402"/>
      <c r="G83" s="402"/>
    </row>
    <row r="84" spans="1:7" ht="9.75" customHeight="1" x14ac:dyDescent="0.25">
      <c r="A84" s="420">
        <v>1272</v>
      </c>
      <c r="B84" s="402" t="s">
        <v>393</v>
      </c>
      <c r="C84" s="421">
        <v>0</v>
      </c>
      <c r="D84" s="421">
        <v>0</v>
      </c>
      <c r="E84" s="421">
        <v>0</v>
      </c>
      <c r="F84" s="402"/>
      <c r="G84" s="402"/>
    </row>
    <row r="85" spans="1:7" ht="9.75" customHeight="1" x14ac:dyDescent="0.25">
      <c r="A85" s="420">
        <v>1273</v>
      </c>
      <c r="B85" s="402" t="s">
        <v>394</v>
      </c>
      <c r="C85" s="421">
        <v>0</v>
      </c>
      <c r="D85" s="421">
        <v>0</v>
      </c>
      <c r="E85" s="421">
        <v>0</v>
      </c>
      <c r="F85" s="402"/>
      <c r="G85" s="402"/>
    </row>
    <row r="86" spans="1:7" ht="9.75" customHeight="1" x14ac:dyDescent="0.25">
      <c r="A86" s="420">
        <v>1274</v>
      </c>
      <c r="B86" s="402" t="s">
        <v>395</v>
      </c>
      <c r="C86" s="421">
        <v>0</v>
      </c>
      <c r="D86" s="421">
        <v>0</v>
      </c>
      <c r="E86" s="421">
        <v>0</v>
      </c>
      <c r="F86" s="402"/>
      <c r="G86" s="402"/>
    </row>
    <row r="87" spans="1:7" ht="9.75" customHeight="1" x14ac:dyDescent="0.25">
      <c r="A87" s="420">
        <v>1275</v>
      </c>
      <c r="B87" s="402" t="s">
        <v>396</v>
      </c>
      <c r="C87" s="421">
        <v>0</v>
      </c>
      <c r="D87" s="421">
        <v>0</v>
      </c>
      <c r="E87" s="421">
        <v>0</v>
      </c>
      <c r="F87" s="402"/>
      <c r="G87" s="402"/>
    </row>
    <row r="88" spans="1:7" ht="9.75" customHeight="1" x14ac:dyDescent="0.25">
      <c r="A88" s="420">
        <v>1279</v>
      </c>
      <c r="B88" s="402" t="s">
        <v>397</v>
      </c>
      <c r="C88" s="421">
        <v>0</v>
      </c>
      <c r="D88" s="421">
        <v>0</v>
      </c>
      <c r="E88" s="421">
        <v>0</v>
      </c>
      <c r="F88" s="402"/>
      <c r="G88" s="402"/>
    </row>
    <row r="89" spans="1:7" ht="9.75" customHeight="1" x14ac:dyDescent="0.25">
      <c r="A89" s="402"/>
      <c r="B89" s="402"/>
      <c r="C89" s="402"/>
      <c r="D89" s="402"/>
      <c r="E89" s="402"/>
      <c r="F89" s="402"/>
      <c r="G89" s="402"/>
    </row>
    <row r="90" spans="1:7" ht="9.75" customHeight="1" x14ac:dyDescent="0.25">
      <c r="A90" s="400" t="s">
        <v>398</v>
      </c>
      <c r="B90" s="400"/>
      <c r="C90" s="400"/>
      <c r="D90" s="400"/>
      <c r="E90" s="400"/>
      <c r="F90" s="400"/>
      <c r="G90" s="400"/>
    </row>
    <row r="91" spans="1:7" ht="9.75" customHeight="1" x14ac:dyDescent="0.25">
      <c r="A91" s="404" t="s">
        <v>99</v>
      </c>
      <c r="B91" s="404" t="s">
        <v>100</v>
      </c>
      <c r="C91" s="404" t="s">
        <v>101</v>
      </c>
      <c r="D91" s="404" t="s">
        <v>360</v>
      </c>
      <c r="E91" s="404"/>
      <c r="F91" s="404"/>
      <c r="G91" s="404"/>
    </row>
    <row r="92" spans="1:7" ht="9.75" customHeight="1" x14ac:dyDescent="0.25">
      <c r="A92" s="420">
        <v>1160</v>
      </c>
      <c r="B92" s="402" t="s">
        <v>399</v>
      </c>
      <c r="C92" s="421">
        <v>0</v>
      </c>
      <c r="D92" s="402"/>
      <c r="E92" s="402"/>
      <c r="F92" s="402"/>
      <c r="G92" s="402"/>
    </row>
    <row r="93" spans="1:7" ht="9.75" customHeight="1" x14ac:dyDescent="0.25">
      <c r="A93" s="420">
        <v>1161</v>
      </c>
      <c r="B93" s="402" t="s">
        <v>400</v>
      </c>
      <c r="C93" s="421">
        <v>0</v>
      </c>
      <c r="D93" s="402"/>
      <c r="E93" s="402"/>
      <c r="F93" s="402"/>
      <c r="G93" s="402"/>
    </row>
    <row r="94" spans="1:7" ht="9.75" customHeight="1" x14ac:dyDescent="0.25">
      <c r="A94" s="420">
        <v>1162</v>
      </c>
      <c r="B94" s="402" t="s">
        <v>401</v>
      </c>
      <c r="C94" s="421">
        <v>0</v>
      </c>
      <c r="D94" s="402"/>
      <c r="E94" s="402"/>
      <c r="F94" s="402"/>
      <c r="G94" s="402"/>
    </row>
    <row r="95" spans="1:7" ht="9.75" customHeight="1" x14ac:dyDescent="0.25">
      <c r="A95" s="402"/>
      <c r="B95" s="402"/>
      <c r="C95" s="402"/>
      <c r="D95" s="402"/>
      <c r="E95" s="402"/>
      <c r="F95" s="402"/>
      <c r="G95" s="402"/>
    </row>
    <row r="96" spans="1:7" ht="9.75" customHeight="1" x14ac:dyDescent="0.25">
      <c r="A96" s="400" t="s">
        <v>402</v>
      </c>
      <c r="B96" s="400"/>
      <c r="C96" s="400"/>
      <c r="D96" s="400"/>
      <c r="E96" s="400"/>
      <c r="F96" s="400"/>
      <c r="G96" s="400"/>
    </row>
    <row r="97" spans="1:8" ht="9.75" customHeight="1" x14ac:dyDescent="0.25">
      <c r="A97" s="404" t="s">
        <v>99</v>
      </c>
      <c r="B97" s="404" t="s">
        <v>100</v>
      </c>
      <c r="C97" s="404" t="s">
        <v>101</v>
      </c>
      <c r="D97" s="404" t="s">
        <v>325</v>
      </c>
      <c r="E97" s="404"/>
      <c r="F97" s="404"/>
      <c r="G97" s="404"/>
      <c r="H97" s="404"/>
    </row>
    <row r="98" spans="1:8" ht="9.75" customHeight="1" x14ac:dyDescent="0.25">
      <c r="A98" s="420">
        <v>1190</v>
      </c>
      <c r="B98" s="402" t="s">
        <v>403</v>
      </c>
      <c r="C98" s="421">
        <v>0</v>
      </c>
      <c r="D98" s="402"/>
      <c r="E98" s="402"/>
      <c r="F98" s="402"/>
      <c r="G98" s="402"/>
      <c r="H98" s="402"/>
    </row>
    <row r="99" spans="1:8" ht="9.75" customHeight="1" x14ac:dyDescent="0.25">
      <c r="A99" s="420">
        <v>1191</v>
      </c>
      <c r="B99" s="402" t="s">
        <v>404</v>
      </c>
      <c r="C99" s="421">
        <v>0</v>
      </c>
      <c r="D99" s="402"/>
      <c r="E99" s="402"/>
      <c r="F99" s="402"/>
      <c r="G99" s="402"/>
      <c r="H99" s="402"/>
    </row>
    <row r="100" spans="1:8" ht="9.75" customHeight="1" x14ac:dyDescent="0.25">
      <c r="A100" s="420">
        <v>1192</v>
      </c>
      <c r="B100" s="402" t="s">
        <v>405</v>
      </c>
      <c r="C100" s="421">
        <v>0</v>
      </c>
      <c r="D100" s="402"/>
      <c r="E100" s="402"/>
      <c r="F100" s="402"/>
      <c r="G100" s="402"/>
      <c r="H100" s="402"/>
    </row>
    <row r="101" spans="1:8" ht="9.75" customHeight="1" x14ac:dyDescent="0.25">
      <c r="A101" s="420">
        <v>1193</v>
      </c>
      <c r="B101" s="402" t="s">
        <v>406</v>
      </c>
      <c r="C101" s="421">
        <v>0</v>
      </c>
      <c r="D101" s="402"/>
      <c r="E101" s="402"/>
      <c r="F101" s="402"/>
      <c r="G101" s="402"/>
      <c r="H101" s="402"/>
    </row>
    <row r="102" spans="1:8" ht="9.75" customHeight="1" x14ac:dyDescent="0.25">
      <c r="A102" s="420">
        <v>1194</v>
      </c>
      <c r="B102" s="402" t="s">
        <v>407</v>
      </c>
      <c r="C102" s="421">
        <v>0</v>
      </c>
      <c r="D102" s="402"/>
      <c r="E102" s="402"/>
      <c r="F102" s="402"/>
      <c r="G102" s="402"/>
      <c r="H102" s="402"/>
    </row>
    <row r="103" spans="1:8" ht="9.75" customHeight="1" x14ac:dyDescent="0.25">
      <c r="A103" s="420">
        <v>1290</v>
      </c>
      <c r="B103" s="402" t="s">
        <v>408</v>
      </c>
      <c r="C103" s="421">
        <v>0</v>
      </c>
      <c r="D103" s="402"/>
      <c r="E103" s="402"/>
      <c r="F103" s="402"/>
      <c r="G103" s="402"/>
      <c r="H103" s="402"/>
    </row>
    <row r="104" spans="1:8" ht="9.75" customHeight="1" x14ac:dyDescent="0.25">
      <c r="A104" s="420">
        <v>1291</v>
      </c>
      <c r="B104" s="402" t="s">
        <v>409</v>
      </c>
      <c r="C104" s="421">
        <v>0</v>
      </c>
      <c r="D104" s="402"/>
      <c r="E104" s="402"/>
      <c r="F104" s="402"/>
      <c r="G104" s="402"/>
      <c r="H104" s="402"/>
    </row>
    <row r="105" spans="1:8" ht="9.75" customHeight="1" x14ac:dyDescent="0.25">
      <c r="A105" s="420">
        <v>1292</v>
      </c>
      <c r="B105" s="402" t="s">
        <v>410</v>
      </c>
      <c r="C105" s="421">
        <v>0</v>
      </c>
      <c r="D105" s="402"/>
      <c r="E105" s="402"/>
      <c r="F105" s="402"/>
      <c r="G105" s="402"/>
      <c r="H105" s="402"/>
    </row>
    <row r="106" spans="1:8" ht="9.75" customHeight="1" x14ac:dyDescent="0.25">
      <c r="A106" s="420">
        <v>1293</v>
      </c>
      <c r="B106" s="402" t="s">
        <v>411</v>
      </c>
      <c r="C106" s="421">
        <v>0</v>
      </c>
      <c r="D106" s="402"/>
      <c r="E106" s="402"/>
      <c r="F106" s="402"/>
      <c r="G106" s="402"/>
      <c r="H106" s="402"/>
    </row>
    <row r="107" spans="1:8" ht="9.75" customHeight="1" x14ac:dyDescent="0.25">
      <c r="A107" s="402"/>
      <c r="B107" s="402"/>
      <c r="C107" s="402"/>
      <c r="D107" s="402"/>
      <c r="E107" s="402"/>
      <c r="F107" s="402"/>
      <c r="G107" s="402"/>
      <c r="H107" s="402"/>
    </row>
    <row r="108" spans="1:8" ht="9.75" customHeight="1" x14ac:dyDescent="0.25">
      <c r="A108" s="400" t="s">
        <v>412</v>
      </c>
      <c r="B108" s="400"/>
      <c r="C108" s="400"/>
      <c r="D108" s="400"/>
      <c r="E108" s="400"/>
      <c r="F108" s="400"/>
      <c r="G108" s="400"/>
      <c r="H108" s="400"/>
    </row>
    <row r="109" spans="1:8" ht="9.75" customHeight="1" x14ac:dyDescent="0.25">
      <c r="A109" s="404" t="s">
        <v>99</v>
      </c>
      <c r="B109" s="404" t="s">
        <v>100</v>
      </c>
      <c r="C109" s="404" t="s">
        <v>101</v>
      </c>
      <c r="D109" s="404" t="s">
        <v>321</v>
      </c>
      <c r="E109" s="404" t="s">
        <v>322</v>
      </c>
      <c r="F109" s="404" t="s">
        <v>323</v>
      </c>
      <c r="G109" s="404" t="s">
        <v>413</v>
      </c>
      <c r="H109" s="404" t="s">
        <v>414</v>
      </c>
    </row>
    <row r="110" spans="1:8" ht="9.75" customHeight="1" x14ac:dyDescent="0.25">
      <c r="A110" s="420">
        <v>2110</v>
      </c>
      <c r="B110" s="402" t="s">
        <v>415</v>
      </c>
      <c r="C110" s="421">
        <v>1043800.83</v>
      </c>
      <c r="D110" s="421">
        <v>0</v>
      </c>
      <c r="E110" s="421">
        <v>0</v>
      </c>
      <c r="F110" s="421">
        <v>0</v>
      </c>
      <c r="G110" s="421">
        <v>0</v>
      </c>
      <c r="H110" s="402"/>
    </row>
    <row r="111" spans="1:8" ht="9.75" customHeight="1" x14ac:dyDescent="0.25">
      <c r="A111" s="420">
        <v>2111</v>
      </c>
      <c r="B111" s="402" t="s">
        <v>416</v>
      </c>
      <c r="C111" s="421">
        <v>0</v>
      </c>
      <c r="D111" s="421">
        <v>0</v>
      </c>
      <c r="E111" s="421">
        <v>0</v>
      </c>
      <c r="F111" s="421">
        <v>0</v>
      </c>
      <c r="G111" s="421">
        <v>0</v>
      </c>
      <c r="H111" s="402"/>
    </row>
    <row r="112" spans="1:8" ht="9.75" customHeight="1" x14ac:dyDescent="0.25">
      <c r="A112" s="420">
        <v>2112</v>
      </c>
      <c r="B112" s="402" t="s">
        <v>417</v>
      </c>
      <c r="C112" s="421">
        <v>0</v>
      </c>
      <c r="D112" s="421">
        <v>0</v>
      </c>
      <c r="E112" s="421">
        <v>0</v>
      </c>
      <c r="F112" s="421">
        <v>0</v>
      </c>
      <c r="G112" s="421">
        <v>0</v>
      </c>
      <c r="H112" s="402"/>
    </row>
    <row r="113" spans="1:8" ht="9.75" customHeight="1" x14ac:dyDescent="0.25">
      <c r="A113" s="420">
        <v>2113</v>
      </c>
      <c r="B113" s="402" t="s">
        <v>418</v>
      </c>
      <c r="C113" s="421">
        <v>0</v>
      </c>
      <c r="D113" s="421">
        <v>0</v>
      </c>
      <c r="E113" s="421">
        <v>0</v>
      </c>
      <c r="F113" s="421">
        <v>0</v>
      </c>
      <c r="G113" s="421">
        <v>0</v>
      </c>
      <c r="H113" s="402"/>
    </row>
    <row r="114" spans="1:8" ht="9.75" customHeight="1" x14ac:dyDescent="0.25">
      <c r="A114" s="420">
        <v>2114</v>
      </c>
      <c r="B114" s="402" t="s">
        <v>419</v>
      </c>
      <c r="C114" s="421">
        <v>0</v>
      </c>
      <c r="D114" s="421">
        <v>0</v>
      </c>
      <c r="E114" s="421">
        <v>0</v>
      </c>
      <c r="F114" s="421">
        <v>0</v>
      </c>
      <c r="G114" s="421">
        <v>0</v>
      </c>
      <c r="H114" s="402"/>
    </row>
    <row r="115" spans="1:8" ht="9.75" customHeight="1" x14ac:dyDescent="0.25">
      <c r="A115" s="420">
        <v>2115</v>
      </c>
      <c r="B115" s="402" t="s">
        <v>420</v>
      </c>
      <c r="C115" s="421">
        <v>0</v>
      </c>
      <c r="D115" s="421">
        <v>0</v>
      </c>
      <c r="E115" s="421">
        <v>0</v>
      </c>
      <c r="F115" s="421">
        <v>0</v>
      </c>
      <c r="G115" s="421">
        <v>0</v>
      </c>
      <c r="H115" s="402"/>
    </row>
    <row r="116" spans="1:8" ht="9.75" customHeight="1" x14ac:dyDescent="0.25">
      <c r="A116" s="420">
        <v>2116</v>
      </c>
      <c r="B116" s="402" t="s">
        <v>421</v>
      </c>
      <c r="C116" s="421">
        <v>0</v>
      </c>
      <c r="D116" s="421">
        <v>0</v>
      </c>
      <c r="E116" s="421">
        <v>0</v>
      </c>
      <c r="F116" s="421">
        <v>0</v>
      </c>
      <c r="G116" s="421">
        <v>0</v>
      </c>
      <c r="H116" s="402"/>
    </row>
    <row r="117" spans="1:8" ht="9.75" customHeight="1" x14ac:dyDescent="0.25">
      <c r="A117" s="420">
        <v>2117</v>
      </c>
      <c r="B117" s="402" t="s">
        <v>422</v>
      </c>
      <c r="C117" s="421">
        <v>0</v>
      </c>
      <c r="D117" s="421">
        <v>0</v>
      </c>
      <c r="E117" s="421">
        <v>0</v>
      </c>
      <c r="F117" s="421">
        <v>0</v>
      </c>
      <c r="G117" s="421">
        <v>0</v>
      </c>
      <c r="H117" s="402"/>
    </row>
    <row r="118" spans="1:8" ht="9.75" customHeight="1" x14ac:dyDescent="0.25">
      <c r="A118" s="420">
        <v>2118</v>
      </c>
      <c r="B118" s="402" t="s">
        <v>423</v>
      </c>
      <c r="C118" s="421">
        <v>0</v>
      </c>
      <c r="D118" s="421">
        <v>0</v>
      </c>
      <c r="E118" s="421">
        <v>0</v>
      </c>
      <c r="F118" s="421">
        <v>0</v>
      </c>
      <c r="G118" s="421">
        <v>0</v>
      </c>
      <c r="H118" s="402"/>
    </row>
    <row r="119" spans="1:8" ht="9.75" customHeight="1" x14ac:dyDescent="0.25">
      <c r="A119" s="420">
        <v>2119</v>
      </c>
      <c r="B119" s="402" t="s">
        <v>424</v>
      </c>
      <c r="C119" s="421">
        <v>0</v>
      </c>
      <c r="D119" s="421">
        <v>0</v>
      </c>
      <c r="E119" s="421">
        <v>0</v>
      </c>
      <c r="F119" s="421">
        <v>0</v>
      </c>
      <c r="G119" s="421">
        <v>0</v>
      </c>
      <c r="H119" s="402"/>
    </row>
    <row r="120" spans="1:8" ht="9.75" customHeight="1" x14ac:dyDescent="0.25">
      <c r="A120" s="420">
        <v>2120</v>
      </c>
      <c r="B120" s="402" t="s">
        <v>425</v>
      </c>
      <c r="C120" s="421">
        <v>0</v>
      </c>
      <c r="D120" s="421">
        <v>0</v>
      </c>
      <c r="E120" s="421">
        <v>0</v>
      </c>
      <c r="F120" s="421">
        <v>0</v>
      </c>
      <c r="G120" s="421">
        <v>0</v>
      </c>
      <c r="H120" s="402"/>
    </row>
    <row r="121" spans="1:8" ht="9.75" customHeight="1" x14ac:dyDescent="0.25">
      <c r="A121" s="420">
        <v>2121</v>
      </c>
      <c r="B121" s="402" t="s">
        <v>426</v>
      </c>
      <c r="C121" s="421">
        <v>0</v>
      </c>
      <c r="D121" s="421">
        <v>0</v>
      </c>
      <c r="E121" s="421">
        <v>0</v>
      </c>
      <c r="F121" s="421">
        <v>0</v>
      </c>
      <c r="G121" s="421">
        <v>0</v>
      </c>
      <c r="H121" s="402"/>
    </row>
    <row r="122" spans="1:8" ht="9.75" customHeight="1" x14ac:dyDescent="0.25">
      <c r="A122" s="420">
        <v>2122</v>
      </c>
      <c r="B122" s="402" t="s">
        <v>427</v>
      </c>
      <c r="C122" s="421">
        <v>0</v>
      </c>
      <c r="D122" s="421">
        <v>0</v>
      </c>
      <c r="E122" s="421">
        <v>0</v>
      </c>
      <c r="F122" s="421">
        <v>0</v>
      </c>
      <c r="G122" s="421">
        <v>0</v>
      </c>
      <c r="H122" s="402"/>
    </row>
    <row r="123" spans="1:8" ht="9.75" customHeight="1" x14ac:dyDescent="0.25">
      <c r="A123" s="420">
        <v>2129</v>
      </c>
      <c r="B123" s="402" t="s">
        <v>428</v>
      </c>
      <c r="C123" s="421">
        <v>0</v>
      </c>
      <c r="D123" s="421">
        <v>0</v>
      </c>
      <c r="E123" s="421">
        <v>0</v>
      </c>
      <c r="F123" s="421">
        <v>0</v>
      </c>
      <c r="G123" s="421">
        <v>0</v>
      </c>
      <c r="H123" s="402"/>
    </row>
    <row r="124" spans="1:8" ht="9.75" customHeight="1" x14ac:dyDescent="0.25">
      <c r="A124" s="402"/>
      <c r="B124" s="402"/>
      <c r="C124" s="402"/>
      <c r="D124" s="402"/>
      <c r="E124" s="402"/>
      <c r="F124" s="402"/>
      <c r="G124" s="402"/>
      <c r="H124" s="402"/>
    </row>
    <row r="125" spans="1:8" ht="9.75" customHeight="1" x14ac:dyDescent="0.25">
      <c r="A125" s="400" t="s">
        <v>429</v>
      </c>
      <c r="B125" s="400"/>
      <c r="C125" s="400"/>
      <c r="D125" s="400"/>
      <c r="E125" s="400"/>
      <c r="F125" s="400"/>
      <c r="G125" s="400"/>
      <c r="H125" s="400"/>
    </row>
    <row r="126" spans="1:8" ht="9.75" customHeight="1" x14ac:dyDescent="0.25">
      <c r="A126" s="404" t="s">
        <v>99</v>
      </c>
      <c r="B126" s="404" t="s">
        <v>100</v>
      </c>
      <c r="C126" s="404" t="s">
        <v>101</v>
      </c>
      <c r="D126" s="404" t="s">
        <v>430</v>
      </c>
      <c r="E126" s="404" t="s">
        <v>325</v>
      </c>
      <c r="F126" s="404"/>
      <c r="G126" s="404"/>
      <c r="H126" s="404"/>
    </row>
    <row r="127" spans="1:8" ht="9.75" customHeight="1" x14ac:dyDescent="0.25">
      <c r="A127" s="420">
        <v>2160</v>
      </c>
      <c r="B127" s="402" t="s">
        <v>431</v>
      </c>
      <c r="C127" s="421">
        <v>0</v>
      </c>
      <c r="D127" s="402"/>
      <c r="E127" s="402"/>
      <c r="F127" s="402"/>
      <c r="G127" s="402"/>
      <c r="H127" s="402"/>
    </row>
    <row r="128" spans="1:8" ht="9.75" customHeight="1" x14ac:dyDescent="0.25">
      <c r="A128" s="420">
        <v>2161</v>
      </c>
      <c r="B128" s="402" t="s">
        <v>432</v>
      </c>
      <c r="C128" s="421">
        <v>0</v>
      </c>
      <c r="D128" s="402"/>
      <c r="E128" s="402"/>
      <c r="F128" s="402"/>
      <c r="G128" s="402"/>
      <c r="H128" s="402"/>
    </row>
    <row r="129" spans="1:5" ht="9.75" customHeight="1" x14ac:dyDescent="0.25">
      <c r="A129" s="420">
        <v>2162</v>
      </c>
      <c r="B129" s="402" t="s">
        <v>433</v>
      </c>
      <c r="C129" s="421">
        <v>0</v>
      </c>
      <c r="D129" s="402"/>
      <c r="E129" s="402"/>
    </row>
    <row r="130" spans="1:5" ht="9.75" customHeight="1" x14ac:dyDescent="0.25">
      <c r="A130" s="420">
        <v>2163</v>
      </c>
      <c r="B130" s="402" t="s">
        <v>434</v>
      </c>
      <c r="C130" s="421">
        <v>0</v>
      </c>
      <c r="D130" s="402"/>
      <c r="E130" s="402"/>
    </row>
    <row r="131" spans="1:5" ht="9.75" customHeight="1" x14ac:dyDescent="0.25">
      <c r="A131" s="420">
        <v>2164</v>
      </c>
      <c r="B131" s="402" t="s">
        <v>435</v>
      </c>
      <c r="C131" s="421">
        <v>0</v>
      </c>
      <c r="D131" s="402"/>
      <c r="E131" s="402"/>
    </row>
    <row r="132" spans="1:5" ht="9.75" customHeight="1" x14ac:dyDescent="0.25">
      <c r="A132" s="420">
        <v>2165</v>
      </c>
      <c r="B132" s="402" t="s">
        <v>436</v>
      </c>
      <c r="C132" s="421">
        <v>0</v>
      </c>
      <c r="D132" s="402"/>
      <c r="E132" s="402"/>
    </row>
    <row r="133" spans="1:5" ht="9.75" customHeight="1" x14ac:dyDescent="0.25">
      <c r="A133" s="420">
        <v>2166</v>
      </c>
      <c r="B133" s="402" t="s">
        <v>437</v>
      </c>
      <c r="C133" s="421">
        <v>0</v>
      </c>
      <c r="D133" s="402"/>
      <c r="E133" s="402"/>
    </row>
    <row r="134" spans="1:5" ht="9.75" customHeight="1" x14ac:dyDescent="0.25">
      <c r="A134" s="420">
        <v>2250</v>
      </c>
      <c r="B134" s="402" t="s">
        <v>438</v>
      </c>
      <c r="C134" s="421">
        <v>0</v>
      </c>
      <c r="D134" s="402"/>
      <c r="E134" s="402"/>
    </row>
    <row r="135" spans="1:5" ht="9.75" customHeight="1" x14ac:dyDescent="0.25">
      <c r="A135" s="420">
        <v>2251</v>
      </c>
      <c r="B135" s="402" t="s">
        <v>439</v>
      </c>
      <c r="C135" s="421">
        <v>0</v>
      </c>
      <c r="D135" s="402"/>
      <c r="E135" s="402"/>
    </row>
    <row r="136" spans="1:5" ht="9.75" customHeight="1" x14ac:dyDescent="0.25">
      <c r="A136" s="420">
        <v>2252</v>
      </c>
      <c r="B136" s="402" t="s">
        <v>440</v>
      </c>
      <c r="C136" s="421">
        <v>0</v>
      </c>
      <c r="D136" s="402"/>
      <c r="E136" s="402"/>
    </row>
    <row r="137" spans="1:5" ht="9.75" customHeight="1" x14ac:dyDescent="0.25">
      <c r="A137" s="420">
        <v>2253</v>
      </c>
      <c r="B137" s="402" t="s">
        <v>441</v>
      </c>
      <c r="C137" s="421">
        <v>0</v>
      </c>
      <c r="D137" s="402"/>
      <c r="E137" s="402"/>
    </row>
    <row r="138" spans="1:5" ht="9.75" customHeight="1" x14ac:dyDescent="0.25">
      <c r="A138" s="420">
        <v>2254</v>
      </c>
      <c r="B138" s="402" t="s">
        <v>442</v>
      </c>
      <c r="C138" s="421">
        <v>0</v>
      </c>
      <c r="D138" s="402"/>
      <c r="E138" s="402"/>
    </row>
    <row r="139" spans="1:5" ht="9.75" customHeight="1" x14ac:dyDescent="0.25">
      <c r="A139" s="420">
        <v>2255</v>
      </c>
      <c r="B139" s="402" t="s">
        <v>443</v>
      </c>
      <c r="C139" s="421">
        <v>0</v>
      </c>
      <c r="D139" s="402"/>
      <c r="E139" s="402"/>
    </row>
    <row r="140" spans="1:5" ht="9.75" customHeight="1" x14ac:dyDescent="0.25">
      <c r="A140" s="420">
        <v>2256</v>
      </c>
      <c r="B140" s="402" t="s">
        <v>444</v>
      </c>
      <c r="C140" s="421">
        <v>0</v>
      </c>
      <c r="D140" s="402"/>
      <c r="E140" s="402"/>
    </row>
    <row r="141" spans="1:5" ht="9.75" customHeight="1" x14ac:dyDescent="0.25">
      <c r="A141" s="402"/>
      <c r="B141" s="402"/>
      <c r="C141" s="402"/>
      <c r="D141" s="402"/>
      <c r="E141" s="402"/>
    </row>
    <row r="142" spans="1:5" ht="9.75" customHeight="1" x14ac:dyDescent="0.25">
      <c r="A142" s="400" t="s">
        <v>445</v>
      </c>
      <c r="B142" s="400"/>
      <c r="C142" s="400"/>
      <c r="D142" s="400"/>
      <c r="E142" s="400"/>
    </row>
    <row r="143" spans="1:5" ht="9.75" customHeight="1" x14ac:dyDescent="0.25">
      <c r="A143" s="422" t="s">
        <v>99</v>
      </c>
      <c r="B143" s="422" t="s">
        <v>100</v>
      </c>
      <c r="C143" s="422" t="s">
        <v>101</v>
      </c>
      <c r="D143" s="404" t="s">
        <v>430</v>
      </c>
      <c r="E143" s="404" t="s">
        <v>325</v>
      </c>
    </row>
    <row r="144" spans="1:5" ht="9.75" customHeight="1" x14ac:dyDescent="0.25">
      <c r="A144" s="420">
        <v>2150</v>
      </c>
      <c r="B144" s="402" t="s">
        <v>446</v>
      </c>
      <c r="C144" s="421">
        <v>0</v>
      </c>
      <c r="D144" s="402"/>
      <c r="E144" s="402"/>
    </row>
    <row r="145" spans="1:5" ht="9.75" customHeight="1" x14ac:dyDescent="0.25">
      <c r="A145" s="420">
        <v>2151</v>
      </c>
      <c r="B145" s="402" t="s">
        <v>447</v>
      </c>
      <c r="C145" s="421">
        <v>0</v>
      </c>
      <c r="D145" s="402"/>
      <c r="E145" s="402"/>
    </row>
    <row r="146" spans="1:5" ht="9.75" customHeight="1" x14ac:dyDescent="0.25">
      <c r="A146" s="420">
        <v>2152</v>
      </c>
      <c r="B146" s="402" t="s">
        <v>448</v>
      </c>
      <c r="C146" s="421">
        <v>0</v>
      </c>
      <c r="D146" s="402"/>
      <c r="E146" s="402"/>
    </row>
    <row r="147" spans="1:5" ht="9.75" customHeight="1" x14ac:dyDescent="0.25">
      <c r="A147" s="420">
        <v>2159</v>
      </c>
      <c r="B147" s="402" t="s">
        <v>449</v>
      </c>
      <c r="C147" s="421">
        <v>0</v>
      </c>
      <c r="D147" s="402"/>
      <c r="E147" s="402"/>
    </row>
    <row r="148" spans="1:5" ht="9.75" customHeight="1" x14ac:dyDescent="0.25">
      <c r="A148" s="420">
        <v>2240</v>
      </c>
      <c r="B148" s="402" t="s">
        <v>450</v>
      </c>
      <c r="C148" s="421">
        <v>0</v>
      </c>
      <c r="D148" s="402"/>
      <c r="E148" s="402"/>
    </row>
    <row r="149" spans="1:5" ht="9.75" customHeight="1" x14ac:dyDescent="0.25">
      <c r="A149" s="420">
        <v>2241</v>
      </c>
      <c r="B149" s="402" t="s">
        <v>451</v>
      </c>
      <c r="C149" s="421">
        <v>0</v>
      </c>
      <c r="D149" s="402"/>
      <c r="E149" s="402"/>
    </row>
    <row r="150" spans="1:5" ht="9.75" customHeight="1" x14ac:dyDescent="0.25">
      <c r="A150" s="420">
        <v>2242</v>
      </c>
      <c r="B150" s="402" t="s">
        <v>452</v>
      </c>
      <c r="C150" s="421">
        <v>0</v>
      </c>
      <c r="D150" s="402"/>
      <c r="E150" s="402"/>
    </row>
    <row r="151" spans="1:5" ht="9.75" customHeight="1" x14ac:dyDescent="0.25">
      <c r="A151" s="420">
        <v>2249</v>
      </c>
      <c r="B151" s="402" t="s">
        <v>453</v>
      </c>
      <c r="C151" s="421">
        <v>0</v>
      </c>
      <c r="D151" s="402"/>
      <c r="E151" s="402"/>
    </row>
    <row r="152" spans="1:5" ht="9.75" customHeight="1" x14ac:dyDescent="0.25">
      <c r="A152" s="420"/>
      <c r="B152" s="402"/>
      <c r="C152" s="421"/>
      <c r="D152" s="402"/>
      <c r="E152" s="402"/>
    </row>
    <row r="153" spans="1:5" ht="9.75" customHeight="1" x14ac:dyDescent="0.25">
      <c r="A153" s="400" t="s">
        <v>454</v>
      </c>
      <c r="B153" s="400"/>
      <c r="C153" s="400"/>
      <c r="D153" s="400"/>
      <c r="E153" s="400"/>
    </row>
    <row r="154" spans="1:5" ht="9.75" customHeight="1" x14ac:dyDescent="0.25">
      <c r="A154" s="422" t="s">
        <v>99</v>
      </c>
      <c r="B154" s="422" t="s">
        <v>100</v>
      </c>
      <c r="C154" s="422" t="s">
        <v>101</v>
      </c>
      <c r="D154" s="404" t="s">
        <v>430</v>
      </c>
      <c r="E154" s="404" t="s">
        <v>325</v>
      </c>
    </row>
    <row r="155" spans="1:5" ht="9.75" customHeight="1" x14ac:dyDescent="0.25">
      <c r="A155" s="420">
        <v>2170</v>
      </c>
      <c r="B155" s="402" t="s">
        <v>455</v>
      </c>
      <c r="C155" s="421">
        <v>863517.83</v>
      </c>
      <c r="D155" s="402"/>
      <c r="E155" s="402"/>
    </row>
    <row r="156" spans="1:5" ht="9.75" customHeight="1" x14ac:dyDescent="0.25">
      <c r="A156" s="420">
        <v>2171</v>
      </c>
      <c r="B156" s="402" t="s">
        <v>456</v>
      </c>
      <c r="C156" s="421">
        <v>0</v>
      </c>
      <c r="D156" s="402"/>
      <c r="E156" s="402"/>
    </row>
    <row r="157" spans="1:5" ht="9.75" customHeight="1" x14ac:dyDescent="0.25">
      <c r="A157" s="420">
        <v>2172</v>
      </c>
      <c r="B157" s="402" t="s">
        <v>457</v>
      </c>
      <c r="C157" s="421">
        <v>0</v>
      </c>
      <c r="D157" s="402"/>
      <c r="E157" s="402"/>
    </row>
    <row r="158" spans="1:5" ht="9.75" customHeight="1" x14ac:dyDescent="0.25">
      <c r="A158" s="420">
        <v>2179</v>
      </c>
      <c r="B158" s="402" t="s">
        <v>458</v>
      </c>
      <c r="C158" s="421">
        <v>0</v>
      </c>
      <c r="D158" s="402"/>
      <c r="E158" s="402"/>
    </row>
    <row r="159" spans="1:5" ht="9.75" customHeight="1" x14ac:dyDescent="0.25">
      <c r="A159" s="420">
        <v>2260</v>
      </c>
      <c r="B159" s="402" t="s">
        <v>459</v>
      </c>
      <c r="C159" s="421">
        <v>0</v>
      </c>
      <c r="D159" s="402"/>
      <c r="E159" s="402"/>
    </row>
    <row r="160" spans="1:5" ht="9.75" customHeight="1" x14ac:dyDescent="0.25">
      <c r="A160" s="420">
        <v>2261</v>
      </c>
      <c r="B160" s="402" t="s">
        <v>460</v>
      </c>
      <c r="C160" s="421">
        <v>0</v>
      </c>
      <c r="D160" s="402"/>
      <c r="E160" s="402"/>
    </row>
    <row r="161" spans="1:5" ht="9.75" customHeight="1" x14ac:dyDescent="0.25">
      <c r="A161" s="420">
        <v>2262</v>
      </c>
      <c r="B161" s="402" t="s">
        <v>461</v>
      </c>
      <c r="C161" s="421">
        <v>0</v>
      </c>
      <c r="D161" s="402"/>
      <c r="E161" s="402"/>
    </row>
    <row r="162" spans="1:5" ht="9.75" customHeight="1" x14ac:dyDescent="0.25">
      <c r="A162" s="420">
        <v>2263</v>
      </c>
      <c r="B162" s="402" t="s">
        <v>462</v>
      </c>
      <c r="C162" s="421">
        <v>0</v>
      </c>
      <c r="D162" s="402"/>
      <c r="E162" s="402"/>
    </row>
    <row r="163" spans="1:5" ht="9.75" customHeight="1" x14ac:dyDescent="0.25">
      <c r="A163" s="420">
        <v>2269</v>
      </c>
      <c r="B163" s="402" t="s">
        <v>463</v>
      </c>
      <c r="C163" s="421">
        <v>0</v>
      </c>
      <c r="D163" s="402"/>
      <c r="E163" s="402"/>
    </row>
    <row r="164" spans="1:5" ht="9.75" customHeight="1" x14ac:dyDescent="0.25">
      <c r="A164" s="402"/>
      <c r="B164" s="402"/>
      <c r="C164" s="402"/>
      <c r="D164" s="402"/>
      <c r="E164" s="402"/>
    </row>
    <row r="165" spans="1:5" ht="9.75" customHeight="1" x14ac:dyDescent="0.25">
      <c r="A165" s="400" t="s">
        <v>464</v>
      </c>
      <c r="B165" s="400"/>
      <c r="C165" s="400"/>
      <c r="D165" s="400"/>
      <c r="E165" s="400"/>
    </row>
    <row r="166" spans="1:5" ht="9.75" customHeight="1" x14ac:dyDescent="0.25">
      <c r="A166" s="422" t="s">
        <v>99</v>
      </c>
      <c r="B166" s="422" t="s">
        <v>100</v>
      </c>
      <c r="C166" s="422" t="s">
        <v>101</v>
      </c>
      <c r="D166" s="404" t="s">
        <v>430</v>
      </c>
      <c r="E166" s="404" t="s">
        <v>325</v>
      </c>
    </row>
    <row r="167" spans="1:5" ht="9.75" customHeight="1" x14ac:dyDescent="0.25">
      <c r="A167" s="420">
        <v>2190</v>
      </c>
      <c r="B167" s="402" t="s">
        <v>465</v>
      </c>
      <c r="C167" s="421">
        <v>0</v>
      </c>
      <c r="D167" s="402"/>
      <c r="E167" s="402"/>
    </row>
    <row r="168" spans="1:5" ht="9.75" customHeight="1" x14ac:dyDescent="0.25">
      <c r="A168" s="420">
        <v>2191</v>
      </c>
      <c r="B168" s="402" t="s">
        <v>466</v>
      </c>
      <c r="C168" s="421">
        <v>0</v>
      </c>
      <c r="D168" s="402"/>
      <c r="E168" s="402"/>
    </row>
    <row r="169" spans="1:5" ht="9.75" customHeight="1" x14ac:dyDescent="0.25">
      <c r="A169" s="420">
        <v>2192</v>
      </c>
      <c r="B169" s="402" t="s">
        <v>467</v>
      </c>
      <c r="C169" s="421">
        <v>4173.6099999999997</v>
      </c>
      <c r="D169" s="402"/>
      <c r="E169" s="402"/>
    </row>
    <row r="170" spans="1:5" ht="9.75" customHeight="1" x14ac:dyDescent="0.25">
      <c r="A170" s="420">
        <v>2199</v>
      </c>
      <c r="B170" s="402" t="s">
        <v>468</v>
      </c>
      <c r="C170" s="421">
        <v>0</v>
      </c>
      <c r="D170" s="402"/>
      <c r="E170" s="402"/>
    </row>
    <row r="171" spans="1:5" ht="9.75" customHeight="1" x14ac:dyDescent="0.25">
      <c r="A171" s="402"/>
      <c r="B171" s="402"/>
      <c r="C171" s="402"/>
      <c r="D171" s="402"/>
      <c r="E171" s="402"/>
    </row>
    <row r="172" spans="1:5" ht="9.75" customHeight="1" x14ac:dyDescent="0.25">
      <c r="A172" s="402"/>
      <c r="B172" s="402"/>
      <c r="C172" s="402"/>
      <c r="D172" s="402"/>
      <c r="E172" s="402"/>
    </row>
    <row r="173" spans="1:5" ht="9.75" customHeight="1" x14ac:dyDescent="0.25">
      <c r="A173" s="402"/>
      <c r="B173" s="402" t="s">
        <v>309</v>
      </c>
      <c r="C173" s="402"/>
      <c r="D173" s="402"/>
      <c r="E173" s="402"/>
    </row>
  </sheetData>
  <mergeCells count="4">
    <mergeCell ref="A1:F1"/>
    <mergeCell ref="A2:F2"/>
    <mergeCell ref="A3:F3"/>
    <mergeCell ref="A4:F4"/>
  </mergeCells>
  <pageMargins left="0.70866141732283472" right="0.70866141732283472" top="0.74803149606299213" bottom="0.74803149606299213" header="0" footer="0"/>
  <pageSetup scale="53" fitToHeight="2"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style="397" customWidth="1"/>
    <col min="2" max="2" width="48.140625" style="397" customWidth="1"/>
    <col min="3" max="3" width="22.85546875" style="397" customWidth="1"/>
    <col min="4" max="5" width="16.85546875" style="397" customWidth="1"/>
    <col min="6" max="26" width="9.140625" style="397" customWidth="1"/>
    <col min="27" max="16384" width="14.42578125" style="397"/>
  </cols>
  <sheetData>
    <row r="1" spans="1:5" ht="11.25" customHeight="1" x14ac:dyDescent="0.25">
      <c r="A1" s="591" t="s">
        <v>2012</v>
      </c>
      <c r="B1" s="592"/>
      <c r="C1" s="592"/>
      <c r="D1" s="419" t="s">
        <v>92</v>
      </c>
      <c r="E1" s="396">
        <v>2024</v>
      </c>
    </row>
    <row r="2" spans="1:5" ht="11.25" customHeight="1" x14ac:dyDescent="0.25">
      <c r="A2" s="591" t="s">
        <v>469</v>
      </c>
      <c r="B2" s="592"/>
      <c r="C2" s="592"/>
      <c r="D2" s="419" t="s">
        <v>94</v>
      </c>
      <c r="E2" s="396" t="s">
        <v>636</v>
      </c>
    </row>
    <row r="3" spans="1:5" ht="11.25" customHeight="1" x14ac:dyDescent="0.25">
      <c r="A3" s="591" t="s">
        <v>1959</v>
      </c>
      <c r="B3" s="592"/>
      <c r="C3" s="592"/>
      <c r="D3" s="419" t="s">
        <v>95</v>
      </c>
      <c r="E3" s="396" t="s">
        <v>638</v>
      </c>
    </row>
    <row r="4" spans="1:5" ht="11.25" customHeight="1" x14ac:dyDescent="0.25">
      <c r="A4" s="591" t="s">
        <v>96</v>
      </c>
      <c r="B4" s="592"/>
      <c r="C4" s="592"/>
      <c r="D4" s="419"/>
      <c r="E4" s="396"/>
    </row>
    <row r="5" spans="1:5" ht="9.75" customHeight="1" x14ac:dyDescent="0.25">
      <c r="A5" s="399" t="s">
        <v>97</v>
      </c>
      <c r="B5" s="400"/>
      <c r="C5" s="400"/>
      <c r="D5" s="400"/>
      <c r="E5" s="400"/>
    </row>
    <row r="6" spans="1:5" ht="9.75" customHeight="1" x14ac:dyDescent="0.25">
      <c r="A6" s="402"/>
      <c r="B6" s="402"/>
      <c r="C6" s="402"/>
      <c r="D6" s="402"/>
      <c r="E6" s="402"/>
    </row>
    <row r="7" spans="1:5" ht="9.75" customHeight="1" x14ac:dyDescent="0.25">
      <c r="A7" s="400" t="s">
        <v>470</v>
      </c>
      <c r="B7" s="400"/>
      <c r="C7" s="400"/>
      <c r="D7" s="400"/>
      <c r="E7" s="400"/>
    </row>
    <row r="8" spans="1:5" ht="9.75" customHeight="1" x14ac:dyDescent="0.25">
      <c r="A8" s="404" t="s">
        <v>99</v>
      </c>
      <c r="B8" s="404" t="s">
        <v>100</v>
      </c>
      <c r="C8" s="404" t="s">
        <v>101</v>
      </c>
      <c r="D8" s="404" t="s">
        <v>312</v>
      </c>
      <c r="E8" s="404" t="s">
        <v>430</v>
      </c>
    </row>
    <row r="9" spans="1:5" ht="9.75" customHeight="1" x14ac:dyDescent="0.25">
      <c r="A9" s="420">
        <v>3110</v>
      </c>
      <c r="B9" s="402" t="s">
        <v>156</v>
      </c>
      <c r="C9" s="421">
        <v>0</v>
      </c>
      <c r="D9" s="402"/>
      <c r="E9" s="402"/>
    </row>
    <row r="10" spans="1:5" ht="9.75" customHeight="1" x14ac:dyDescent="0.25">
      <c r="A10" s="420">
        <v>3120</v>
      </c>
      <c r="B10" s="402" t="s">
        <v>471</v>
      </c>
      <c r="C10" s="421">
        <v>0</v>
      </c>
      <c r="D10" s="402"/>
      <c r="E10" s="402"/>
    </row>
    <row r="11" spans="1:5" ht="9.75" customHeight="1" x14ac:dyDescent="0.25">
      <c r="A11" s="420">
        <v>3130</v>
      </c>
      <c r="B11" s="402" t="s">
        <v>472</v>
      </c>
      <c r="C11" s="421">
        <v>0</v>
      </c>
      <c r="D11" s="402"/>
      <c r="E11" s="402"/>
    </row>
    <row r="12" spans="1:5" ht="9.75" customHeight="1" x14ac:dyDescent="0.25">
      <c r="A12" s="402"/>
      <c r="B12" s="402"/>
      <c r="C12" s="402"/>
      <c r="D12" s="402"/>
      <c r="E12" s="402"/>
    </row>
    <row r="13" spans="1:5" ht="9.75" customHeight="1" x14ac:dyDescent="0.25">
      <c r="A13" s="400" t="s">
        <v>473</v>
      </c>
      <c r="B13" s="400"/>
      <c r="C13" s="400"/>
      <c r="D13" s="400"/>
      <c r="E13" s="400"/>
    </row>
    <row r="14" spans="1:5" ht="9.75" customHeight="1" x14ac:dyDescent="0.25">
      <c r="A14" s="404" t="s">
        <v>99</v>
      </c>
      <c r="B14" s="404" t="s">
        <v>100</v>
      </c>
      <c r="C14" s="404" t="s">
        <v>101</v>
      </c>
      <c r="D14" s="404" t="s">
        <v>474</v>
      </c>
      <c r="E14" s="404"/>
    </row>
    <row r="15" spans="1:5" ht="9.75" customHeight="1" x14ac:dyDescent="0.25">
      <c r="A15" s="420">
        <v>3210</v>
      </c>
      <c r="B15" s="402" t="s">
        <v>475</v>
      </c>
      <c r="C15" s="480">
        <v>1069097.9700000002</v>
      </c>
      <c r="D15" s="402"/>
      <c r="E15" s="402"/>
    </row>
    <row r="16" spans="1:5" ht="9.75" customHeight="1" x14ac:dyDescent="0.25">
      <c r="A16" s="420">
        <v>3220</v>
      </c>
      <c r="B16" s="402" t="s">
        <v>476</v>
      </c>
      <c r="C16" s="421">
        <v>0</v>
      </c>
      <c r="D16" s="402"/>
      <c r="E16" s="402"/>
    </row>
    <row r="17" spans="1:4" ht="9.75" customHeight="1" x14ac:dyDescent="0.25">
      <c r="A17" s="420">
        <v>3230</v>
      </c>
      <c r="B17" s="402" t="s">
        <v>477</v>
      </c>
      <c r="C17" s="421">
        <v>0</v>
      </c>
      <c r="D17" s="402"/>
    </row>
    <row r="18" spans="1:4" ht="9.75" customHeight="1" x14ac:dyDescent="0.25">
      <c r="A18" s="420">
        <v>3231</v>
      </c>
      <c r="B18" s="402" t="s">
        <v>478</v>
      </c>
      <c r="C18" s="421">
        <v>0</v>
      </c>
      <c r="D18" s="402"/>
    </row>
    <row r="19" spans="1:4" ht="9.75" customHeight="1" x14ac:dyDescent="0.25">
      <c r="A19" s="420">
        <v>3232</v>
      </c>
      <c r="B19" s="402" t="s">
        <v>479</v>
      </c>
      <c r="C19" s="421">
        <v>0</v>
      </c>
      <c r="D19" s="402"/>
    </row>
    <row r="20" spans="1:4" ht="9.75" customHeight="1" x14ac:dyDescent="0.25">
      <c r="A20" s="420">
        <v>3233</v>
      </c>
      <c r="B20" s="402" t="s">
        <v>480</v>
      </c>
      <c r="C20" s="421">
        <v>0</v>
      </c>
      <c r="D20" s="402"/>
    </row>
    <row r="21" spans="1:4" ht="9.75" customHeight="1" x14ac:dyDescent="0.25">
      <c r="A21" s="420">
        <v>3239</v>
      </c>
      <c r="B21" s="402" t="s">
        <v>481</v>
      </c>
      <c r="C21" s="421">
        <v>0</v>
      </c>
      <c r="D21" s="402"/>
    </row>
    <row r="22" spans="1:4" ht="9.75" customHeight="1" x14ac:dyDescent="0.25">
      <c r="A22" s="420">
        <v>3240</v>
      </c>
      <c r="B22" s="402" t="s">
        <v>482</v>
      </c>
      <c r="C22" s="421">
        <v>0</v>
      </c>
      <c r="D22" s="402"/>
    </row>
    <row r="23" spans="1:4" ht="9.75" customHeight="1" x14ac:dyDescent="0.25">
      <c r="A23" s="420">
        <v>3241</v>
      </c>
      <c r="B23" s="402" t="s">
        <v>483</v>
      </c>
      <c r="C23" s="421">
        <v>0</v>
      </c>
      <c r="D23" s="402"/>
    </row>
    <row r="24" spans="1:4" ht="9.75" customHeight="1" x14ac:dyDescent="0.25">
      <c r="A24" s="420">
        <v>3242</v>
      </c>
      <c r="B24" s="402" t="s">
        <v>484</v>
      </c>
      <c r="C24" s="421">
        <v>0</v>
      </c>
      <c r="D24" s="402"/>
    </row>
    <row r="25" spans="1:4" ht="9.75" customHeight="1" x14ac:dyDescent="0.25">
      <c r="A25" s="420">
        <v>3243</v>
      </c>
      <c r="B25" s="402" t="s">
        <v>485</v>
      </c>
      <c r="C25" s="421">
        <v>0</v>
      </c>
      <c r="D25" s="402"/>
    </row>
    <row r="26" spans="1:4" ht="9.75" customHeight="1" x14ac:dyDescent="0.25">
      <c r="A26" s="420">
        <v>3250</v>
      </c>
      <c r="B26" s="402" t="s">
        <v>486</v>
      </c>
      <c r="C26" s="421">
        <v>0</v>
      </c>
      <c r="D26" s="402"/>
    </row>
    <row r="27" spans="1:4" ht="9.75" customHeight="1" x14ac:dyDescent="0.25">
      <c r="A27" s="420">
        <v>3251</v>
      </c>
      <c r="B27" s="402" t="s">
        <v>487</v>
      </c>
      <c r="C27" s="421">
        <v>0</v>
      </c>
      <c r="D27" s="402"/>
    </row>
    <row r="28" spans="1:4" ht="9.75" customHeight="1" x14ac:dyDescent="0.25">
      <c r="A28" s="420">
        <v>3252</v>
      </c>
      <c r="B28" s="402" t="s">
        <v>488</v>
      </c>
      <c r="C28" s="421">
        <v>0</v>
      </c>
      <c r="D28" s="402"/>
    </row>
    <row r="29" spans="1:4" ht="9.75" customHeight="1" x14ac:dyDescent="0.25">
      <c r="A29" s="402"/>
      <c r="B29" s="402"/>
      <c r="C29" s="402"/>
      <c r="D29" s="402"/>
    </row>
    <row r="30" spans="1:4" ht="9.75" customHeight="1" x14ac:dyDescent="0.25">
      <c r="A30" s="402"/>
      <c r="B30" s="402" t="s">
        <v>309</v>
      </c>
      <c r="C30" s="402"/>
      <c r="D30" s="402"/>
    </row>
  </sheetData>
  <mergeCells count="4">
    <mergeCell ref="A1:C1"/>
    <mergeCell ref="A2:C2"/>
    <mergeCell ref="A3:C3"/>
    <mergeCell ref="A4:C4"/>
  </mergeCells>
  <pageMargins left="0.7" right="0.7" top="0.75" bottom="0.75" header="0" footer="0"/>
  <pageSetup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E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style="397" customWidth="1"/>
    <col min="2" max="2" width="63.42578125" style="397" customWidth="1"/>
    <col min="3" max="3" width="15.140625" style="397" customWidth="1"/>
    <col min="4" max="4" width="16.42578125" style="397" customWidth="1"/>
    <col min="5" max="5" width="19.140625" style="397" customWidth="1"/>
    <col min="6" max="26" width="9.140625" style="397" customWidth="1"/>
    <col min="27" max="16384" width="14.42578125" style="397"/>
  </cols>
  <sheetData>
    <row r="1" spans="1:5" ht="11.25" customHeight="1" x14ac:dyDescent="0.25">
      <c r="A1" s="591" t="s">
        <v>2012</v>
      </c>
      <c r="B1" s="592"/>
      <c r="C1" s="592"/>
      <c r="D1" s="419" t="s">
        <v>92</v>
      </c>
      <c r="E1" s="396">
        <v>2024</v>
      </c>
    </row>
    <row r="2" spans="1:5" ht="11.25" customHeight="1" x14ac:dyDescent="0.25">
      <c r="A2" s="591" t="s">
        <v>489</v>
      </c>
      <c r="B2" s="592"/>
      <c r="C2" s="592"/>
      <c r="D2" s="419" t="s">
        <v>94</v>
      </c>
      <c r="E2" s="396" t="s">
        <v>636</v>
      </c>
    </row>
    <row r="3" spans="1:5" ht="11.25" customHeight="1" x14ac:dyDescent="0.25">
      <c r="A3" s="591" t="s">
        <v>1959</v>
      </c>
      <c r="B3" s="592"/>
      <c r="C3" s="592"/>
      <c r="D3" s="419" t="s">
        <v>95</v>
      </c>
      <c r="E3" s="396" t="s">
        <v>638</v>
      </c>
    </row>
    <row r="4" spans="1:5" ht="11.25" customHeight="1" x14ac:dyDescent="0.25">
      <c r="A4" s="591" t="s">
        <v>96</v>
      </c>
      <c r="B4" s="592"/>
      <c r="C4" s="592"/>
      <c r="D4" s="419"/>
      <c r="E4" s="396"/>
    </row>
    <row r="5" spans="1:5" ht="9.75" customHeight="1" x14ac:dyDescent="0.25">
      <c r="A5" s="399" t="s">
        <v>97</v>
      </c>
      <c r="B5" s="400"/>
      <c r="C5" s="400"/>
      <c r="D5" s="400"/>
      <c r="E5" s="400"/>
    </row>
    <row r="6" spans="1:5" ht="9.75" customHeight="1" x14ac:dyDescent="0.25">
      <c r="A6" s="402"/>
      <c r="B6" s="402"/>
      <c r="C6" s="402"/>
      <c r="D6" s="402"/>
      <c r="E6" s="402"/>
    </row>
    <row r="7" spans="1:5" ht="9.75" customHeight="1" x14ac:dyDescent="0.25">
      <c r="A7" s="400" t="s">
        <v>490</v>
      </c>
      <c r="B7" s="400"/>
      <c r="C7" s="400"/>
      <c r="D7" s="400"/>
      <c r="E7" s="402"/>
    </row>
    <row r="8" spans="1:5" ht="9.75" customHeight="1" x14ac:dyDescent="0.25">
      <c r="A8" s="404" t="s">
        <v>99</v>
      </c>
      <c r="B8" s="404" t="s">
        <v>100</v>
      </c>
      <c r="C8" s="405">
        <v>2024</v>
      </c>
      <c r="D8" s="405">
        <v>2023</v>
      </c>
      <c r="E8" s="402"/>
    </row>
    <row r="9" spans="1:5" ht="9.75" customHeight="1" x14ac:dyDescent="0.25">
      <c r="A9" s="420">
        <v>1111</v>
      </c>
      <c r="B9" s="402" t="s">
        <v>491</v>
      </c>
      <c r="C9" s="421">
        <v>0</v>
      </c>
      <c r="D9" s="421">
        <v>0</v>
      </c>
      <c r="E9" s="402"/>
    </row>
    <row r="10" spans="1:5" ht="9.75" customHeight="1" x14ac:dyDescent="0.25">
      <c r="A10" s="420">
        <v>1112</v>
      </c>
      <c r="B10" s="402" t="s">
        <v>492</v>
      </c>
      <c r="C10" s="421">
        <v>1069992.8499999996</v>
      </c>
      <c r="D10" s="421">
        <v>0</v>
      </c>
      <c r="E10" s="402"/>
    </row>
    <row r="11" spans="1:5" ht="9.75" customHeight="1" x14ac:dyDescent="0.25">
      <c r="A11" s="420">
        <v>1113</v>
      </c>
      <c r="B11" s="402" t="s">
        <v>493</v>
      </c>
      <c r="C11" s="421">
        <v>0</v>
      </c>
      <c r="D11" s="421">
        <v>0</v>
      </c>
      <c r="E11" s="402"/>
    </row>
    <row r="12" spans="1:5" ht="9.75" customHeight="1" x14ac:dyDescent="0.25">
      <c r="A12" s="420">
        <v>1114</v>
      </c>
      <c r="B12" s="402" t="s">
        <v>313</v>
      </c>
      <c r="C12" s="421">
        <v>0</v>
      </c>
      <c r="D12" s="421">
        <v>0</v>
      </c>
      <c r="E12" s="402"/>
    </row>
    <row r="13" spans="1:5" ht="9.75" customHeight="1" x14ac:dyDescent="0.25">
      <c r="A13" s="420">
        <v>1115</v>
      </c>
      <c r="B13" s="402" t="s">
        <v>314</v>
      </c>
      <c r="C13" s="421">
        <v>0</v>
      </c>
      <c r="D13" s="421">
        <v>0</v>
      </c>
      <c r="E13" s="402"/>
    </row>
    <row r="14" spans="1:5" ht="9.75" customHeight="1" x14ac:dyDescent="0.25">
      <c r="A14" s="420">
        <v>1116</v>
      </c>
      <c r="B14" s="402" t="s">
        <v>494</v>
      </c>
      <c r="C14" s="421">
        <v>0</v>
      </c>
      <c r="D14" s="421">
        <v>0</v>
      </c>
      <c r="E14" s="402"/>
    </row>
    <row r="15" spans="1:5" ht="9.75" customHeight="1" x14ac:dyDescent="0.25">
      <c r="A15" s="420">
        <v>1119</v>
      </c>
      <c r="B15" s="402" t="s">
        <v>495</v>
      </c>
      <c r="C15" s="421">
        <v>0</v>
      </c>
      <c r="D15" s="421">
        <v>0</v>
      </c>
      <c r="E15" s="402"/>
    </row>
    <row r="16" spans="1:5" ht="9.75" customHeight="1" x14ac:dyDescent="0.25">
      <c r="A16" s="423">
        <v>1110</v>
      </c>
      <c r="B16" s="424" t="s">
        <v>496</v>
      </c>
      <c r="C16" s="425">
        <v>0</v>
      </c>
      <c r="D16" s="425">
        <v>0</v>
      </c>
      <c r="E16" s="402"/>
    </row>
    <row r="19" spans="1:4" ht="9.75" customHeight="1" x14ac:dyDescent="0.25">
      <c r="A19" s="400" t="s">
        <v>497</v>
      </c>
      <c r="B19" s="400"/>
      <c r="C19" s="400"/>
      <c r="D19" s="400"/>
    </row>
    <row r="20" spans="1:4" ht="9.75" customHeight="1" x14ac:dyDescent="0.25">
      <c r="A20" s="404" t="s">
        <v>99</v>
      </c>
      <c r="B20" s="404" t="s">
        <v>100</v>
      </c>
      <c r="C20" s="405">
        <v>2024</v>
      </c>
      <c r="D20" s="405">
        <v>2023</v>
      </c>
    </row>
    <row r="21" spans="1:4" ht="9.75" customHeight="1" x14ac:dyDescent="0.25">
      <c r="A21" s="423">
        <v>1230</v>
      </c>
      <c r="B21" s="426" t="s">
        <v>363</v>
      </c>
      <c r="C21" s="425">
        <v>0</v>
      </c>
      <c r="D21" s="425">
        <v>0</v>
      </c>
    </row>
    <row r="22" spans="1:4" ht="9.75" customHeight="1" x14ac:dyDescent="0.25">
      <c r="A22" s="420">
        <v>1231</v>
      </c>
      <c r="B22" s="402" t="s">
        <v>364</v>
      </c>
      <c r="C22" s="421">
        <v>0</v>
      </c>
      <c r="D22" s="421">
        <v>0</v>
      </c>
    </row>
    <row r="23" spans="1:4" ht="9.75" customHeight="1" x14ac:dyDescent="0.25">
      <c r="A23" s="420">
        <v>1232</v>
      </c>
      <c r="B23" s="402" t="s">
        <v>365</v>
      </c>
      <c r="C23" s="421">
        <v>0</v>
      </c>
      <c r="D23" s="421">
        <v>0</v>
      </c>
    </row>
    <row r="24" spans="1:4" ht="9.75" customHeight="1" x14ac:dyDescent="0.25">
      <c r="A24" s="420">
        <v>1233</v>
      </c>
      <c r="B24" s="402" t="s">
        <v>366</v>
      </c>
      <c r="C24" s="421">
        <v>0</v>
      </c>
      <c r="D24" s="421">
        <v>0</v>
      </c>
    </row>
    <row r="25" spans="1:4" ht="9.75" customHeight="1" x14ac:dyDescent="0.25">
      <c r="A25" s="420">
        <v>1234</v>
      </c>
      <c r="B25" s="402" t="s">
        <v>367</v>
      </c>
      <c r="C25" s="421">
        <v>0</v>
      </c>
      <c r="D25" s="421">
        <v>0</v>
      </c>
    </row>
    <row r="26" spans="1:4" ht="9.75" customHeight="1" x14ac:dyDescent="0.25">
      <c r="A26" s="420">
        <v>1235</v>
      </c>
      <c r="B26" s="402" t="s">
        <v>368</v>
      </c>
      <c r="C26" s="421">
        <v>0</v>
      </c>
      <c r="D26" s="421">
        <v>0</v>
      </c>
    </row>
    <row r="27" spans="1:4" ht="9.75" customHeight="1" x14ac:dyDescent="0.25">
      <c r="A27" s="420">
        <v>1236</v>
      </c>
      <c r="B27" s="402" t="s">
        <v>369</v>
      </c>
      <c r="C27" s="421">
        <v>0</v>
      </c>
      <c r="D27" s="421">
        <v>0</v>
      </c>
    </row>
    <row r="28" spans="1:4" ht="9.75" customHeight="1" x14ac:dyDescent="0.25">
      <c r="A28" s="420">
        <v>1239</v>
      </c>
      <c r="B28" s="402" t="s">
        <v>370</v>
      </c>
      <c r="C28" s="421">
        <v>0</v>
      </c>
      <c r="D28" s="421">
        <v>0</v>
      </c>
    </row>
    <row r="29" spans="1:4" ht="9.75" customHeight="1" x14ac:dyDescent="0.25">
      <c r="A29" s="423">
        <v>1240</v>
      </c>
      <c r="B29" s="426" t="s">
        <v>371</v>
      </c>
      <c r="C29" s="425">
        <v>0</v>
      </c>
      <c r="D29" s="425">
        <v>0</v>
      </c>
    </row>
    <row r="30" spans="1:4" ht="9.75" customHeight="1" x14ac:dyDescent="0.25">
      <c r="A30" s="420">
        <v>1241</v>
      </c>
      <c r="B30" s="402" t="s">
        <v>372</v>
      </c>
      <c r="C30" s="421">
        <v>0</v>
      </c>
      <c r="D30" s="421">
        <v>0</v>
      </c>
    </row>
    <row r="31" spans="1:4" ht="9.75" customHeight="1" x14ac:dyDescent="0.25">
      <c r="A31" s="420">
        <v>1242</v>
      </c>
      <c r="B31" s="402" t="s">
        <v>373</v>
      </c>
      <c r="C31" s="421">
        <v>0</v>
      </c>
      <c r="D31" s="421">
        <v>0</v>
      </c>
    </row>
    <row r="32" spans="1:4" ht="9.75" customHeight="1" x14ac:dyDescent="0.25">
      <c r="A32" s="420">
        <v>1243</v>
      </c>
      <c r="B32" s="402" t="s">
        <v>374</v>
      </c>
      <c r="C32" s="421">
        <v>0</v>
      </c>
      <c r="D32" s="421">
        <v>0</v>
      </c>
    </row>
    <row r="33" spans="1:4" ht="9.75" customHeight="1" x14ac:dyDescent="0.25">
      <c r="A33" s="420">
        <v>1244</v>
      </c>
      <c r="B33" s="402" t="s">
        <v>375</v>
      </c>
      <c r="C33" s="421">
        <v>0</v>
      </c>
      <c r="D33" s="421">
        <v>0</v>
      </c>
    </row>
    <row r="34" spans="1:4" ht="9.75" customHeight="1" x14ac:dyDescent="0.25">
      <c r="A34" s="420">
        <v>1245</v>
      </c>
      <c r="B34" s="402" t="s">
        <v>376</v>
      </c>
      <c r="C34" s="421">
        <v>0</v>
      </c>
      <c r="D34" s="421">
        <v>0</v>
      </c>
    </row>
    <row r="35" spans="1:4" ht="9.75" customHeight="1" x14ac:dyDescent="0.25">
      <c r="A35" s="420">
        <v>1246</v>
      </c>
      <c r="B35" s="402" t="s">
        <v>377</v>
      </c>
      <c r="C35" s="421">
        <v>0</v>
      </c>
      <c r="D35" s="421">
        <v>0</v>
      </c>
    </row>
    <row r="36" spans="1:4" ht="9.75" customHeight="1" x14ac:dyDescent="0.25">
      <c r="A36" s="420">
        <v>1247</v>
      </c>
      <c r="B36" s="402" t="s">
        <v>378</v>
      </c>
      <c r="C36" s="421">
        <v>0</v>
      </c>
      <c r="D36" s="421">
        <v>0</v>
      </c>
    </row>
    <row r="37" spans="1:4" ht="9.75" customHeight="1" x14ac:dyDescent="0.25">
      <c r="A37" s="420">
        <v>1248</v>
      </c>
      <c r="B37" s="402" t="s">
        <v>379</v>
      </c>
      <c r="C37" s="421">
        <v>0</v>
      </c>
      <c r="D37" s="421">
        <v>0</v>
      </c>
    </row>
    <row r="38" spans="1:4" ht="9.75" customHeight="1" x14ac:dyDescent="0.25">
      <c r="A38" s="423">
        <v>1250</v>
      </c>
      <c r="B38" s="426" t="s">
        <v>385</v>
      </c>
      <c r="C38" s="425">
        <v>0</v>
      </c>
      <c r="D38" s="425">
        <v>0</v>
      </c>
    </row>
    <row r="39" spans="1:4" ht="9.75" customHeight="1" x14ac:dyDescent="0.25">
      <c r="A39" s="420">
        <v>1251</v>
      </c>
      <c r="B39" s="402" t="s">
        <v>386</v>
      </c>
      <c r="C39" s="421">
        <v>0</v>
      </c>
      <c r="D39" s="421">
        <v>0</v>
      </c>
    </row>
    <row r="40" spans="1:4" ht="9.75" customHeight="1" x14ac:dyDescent="0.25">
      <c r="A40" s="420">
        <v>1252</v>
      </c>
      <c r="B40" s="402" t="s">
        <v>387</v>
      </c>
      <c r="C40" s="421">
        <v>0</v>
      </c>
      <c r="D40" s="421">
        <v>0</v>
      </c>
    </row>
    <row r="41" spans="1:4" ht="9.75" customHeight="1" x14ac:dyDescent="0.25">
      <c r="A41" s="420">
        <v>1253</v>
      </c>
      <c r="B41" s="402" t="s">
        <v>388</v>
      </c>
      <c r="C41" s="421">
        <v>0</v>
      </c>
      <c r="D41" s="421">
        <v>0</v>
      </c>
    </row>
    <row r="42" spans="1:4" ht="9.75" customHeight="1" x14ac:dyDescent="0.25">
      <c r="A42" s="420">
        <v>1254</v>
      </c>
      <c r="B42" s="402" t="s">
        <v>389</v>
      </c>
      <c r="C42" s="421">
        <v>0</v>
      </c>
      <c r="D42" s="421">
        <v>0</v>
      </c>
    </row>
    <row r="43" spans="1:4" ht="9.75" customHeight="1" x14ac:dyDescent="0.25">
      <c r="A43" s="420">
        <v>1259</v>
      </c>
      <c r="B43" s="402" t="s">
        <v>390</v>
      </c>
      <c r="C43" s="421">
        <v>0</v>
      </c>
      <c r="D43" s="421">
        <v>0</v>
      </c>
    </row>
    <row r="44" spans="1:4" ht="9.75" customHeight="1" x14ac:dyDescent="0.25">
      <c r="A44" s="420"/>
      <c r="B44" s="424" t="s">
        <v>498</v>
      </c>
      <c r="C44" s="425">
        <f t="shared" ref="C44:D44" si="0">C21+C29+C38</f>
        <v>0</v>
      </c>
      <c r="D44" s="425">
        <f t="shared" si="0"/>
        <v>0</v>
      </c>
    </row>
    <row r="45" spans="1:4" ht="9.75" customHeight="1" x14ac:dyDescent="0.25">
      <c r="A45" s="402"/>
      <c r="B45" s="402"/>
      <c r="C45" s="402"/>
      <c r="D45" s="402"/>
    </row>
    <row r="46" spans="1:4" ht="9.75" customHeight="1" x14ac:dyDescent="0.25">
      <c r="A46" s="400" t="s">
        <v>499</v>
      </c>
      <c r="B46" s="400"/>
      <c r="C46" s="400"/>
      <c r="D46" s="400"/>
    </row>
    <row r="47" spans="1:4" ht="9.75" customHeight="1" x14ac:dyDescent="0.25">
      <c r="A47" s="404" t="s">
        <v>99</v>
      </c>
      <c r="B47" s="404" t="s">
        <v>100</v>
      </c>
      <c r="C47" s="405">
        <v>2024</v>
      </c>
      <c r="D47" s="405">
        <v>2023</v>
      </c>
    </row>
    <row r="48" spans="1:4" ht="11.25" customHeight="1" x14ac:dyDescent="0.25">
      <c r="A48" s="423">
        <v>3210</v>
      </c>
      <c r="B48" s="426" t="s">
        <v>500</v>
      </c>
      <c r="C48" s="425">
        <v>0</v>
      </c>
      <c r="D48" s="425">
        <v>0</v>
      </c>
    </row>
    <row r="49" spans="1:4" ht="11.25" customHeight="1" x14ac:dyDescent="0.25">
      <c r="A49" s="420"/>
      <c r="B49" s="424" t="s">
        <v>501</v>
      </c>
      <c r="C49" s="425">
        <v>0</v>
      </c>
      <c r="D49" s="425">
        <v>0</v>
      </c>
    </row>
    <row r="50" spans="1:4" ht="11.25" customHeight="1" x14ac:dyDescent="0.25">
      <c r="A50" s="423">
        <v>5400</v>
      </c>
      <c r="B50" s="426" t="s">
        <v>262</v>
      </c>
      <c r="C50" s="425">
        <v>0</v>
      </c>
      <c r="D50" s="425">
        <v>0</v>
      </c>
    </row>
    <row r="51" spans="1:4" ht="11.25" customHeight="1" x14ac:dyDescent="0.25">
      <c r="A51" s="420">
        <v>5410</v>
      </c>
      <c r="B51" s="402" t="s">
        <v>502</v>
      </c>
      <c r="C51" s="421">
        <v>0</v>
      </c>
      <c r="D51" s="421">
        <v>0</v>
      </c>
    </row>
    <row r="52" spans="1:4" ht="11.25" customHeight="1" x14ac:dyDescent="0.25">
      <c r="A52" s="420">
        <v>5411</v>
      </c>
      <c r="B52" s="402" t="s">
        <v>264</v>
      </c>
      <c r="C52" s="421">
        <v>0</v>
      </c>
      <c r="D52" s="421">
        <v>0</v>
      </c>
    </row>
    <row r="53" spans="1:4" ht="11.25" customHeight="1" x14ac:dyDescent="0.25">
      <c r="A53" s="420">
        <v>5420</v>
      </c>
      <c r="B53" s="402" t="s">
        <v>503</v>
      </c>
      <c r="C53" s="421">
        <v>0</v>
      </c>
      <c r="D53" s="421">
        <v>0</v>
      </c>
    </row>
    <row r="54" spans="1:4" ht="11.25" customHeight="1" x14ac:dyDescent="0.25">
      <c r="A54" s="420">
        <v>5421</v>
      </c>
      <c r="B54" s="402" t="s">
        <v>267</v>
      </c>
      <c r="C54" s="421">
        <v>0</v>
      </c>
      <c r="D54" s="421">
        <v>0</v>
      </c>
    </row>
    <row r="55" spans="1:4" ht="11.25" customHeight="1" x14ac:dyDescent="0.25">
      <c r="A55" s="420">
        <v>5430</v>
      </c>
      <c r="B55" s="402" t="s">
        <v>504</v>
      </c>
      <c r="C55" s="421">
        <v>0</v>
      </c>
      <c r="D55" s="421">
        <v>0</v>
      </c>
    </row>
    <row r="56" spans="1:4" ht="11.25" customHeight="1" x14ac:dyDescent="0.25">
      <c r="A56" s="420">
        <v>5431</v>
      </c>
      <c r="B56" s="402" t="s">
        <v>270</v>
      </c>
      <c r="C56" s="421">
        <v>0</v>
      </c>
      <c r="D56" s="421">
        <v>0</v>
      </c>
    </row>
    <row r="57" spans="1:4" ht="11.25" customHeight="1" x14ac:dyDescent="0.25">
      <c r="A57" s="420">
        <v>5440</v>
      </c>
      <c r="B57" s="402" t="s">
        <v>505</v>
      </c>
      <c r="C57" s="421">
        <v>0</v>
      </c>
      <c r="D57" s="421">
        <v>0</v>
      </c>
    </row>
    <row r="58" spans="1:4" ht="11.25" customHeight="1" x14ac:dyDescent="0.25">
      <c r="A58" s="420">
        <v>5441</v>
      </c>
      <c r="B58" s="402" t="s">
        <v>505</v>
      </c>
      <c r="C58" s="421">
        <v>0</v>
      </c>
      <c r="D58" s="421">
        <v>0</v>
      </c>
    </row>
    <row r="59" spans="1:4" ht="11.25" customHeight="1" x14ac:dyDescent="0.25">
      <c r="A59" s="420">
        <v>5450</v>
      </c>
      <c r="B59" s="402" t="s">
        <v>506</v>
      </c>
      <c r="C59" s="421">
        <v>0</v>
      </c>
      <c r="D59" s="421">
        <v>0</v>
      </c>
    </row>
    <row r="60" spans="1:4" ht="11.25" customHeight="1" x14ac:dyDescent="0.25">
      <c r="A60" s="420">
        <v>5451</v>
      </c>
      <c r="B60" s="402" t="s">
        <v>274</v>
      </c>
      <c r="C60" s="421">
        <v>0</v>
      </c>
      <c r="D60" s="421">
        <v>0</v>
      </c>
    </row>
    <row r="61" spans="1:4" ht="11.25" customHeight="1" x14ac:dyDescent="0.25">
      <c r="A61" s="420">
        <v>5452</v>
      </c>
      <c r="B61" s="402" t="s">
        <v>275</v>
      </c>
      <c r="C61" s="421">
        <v>0</v>
      </c>
      <c r="D61" s="421">
        <v>0</v>
      </c>
    </row>
    <row r="62" spans="1:4" ht="11.25" customHeight="1" x14ac:dyDescent="0.25">
      <c r="A62" s="423">
        <v>5500</v>
      </c>
      <c r="B62" s="426" t="s">
        <v>276</v>
      </c>
      <c r="C62" s="425">
        <v>0</v>
      </c>
      <c r="D62" s="425">
        <v>0</v>
      </c>
    </row>
    <row r="63" spans="1:4" ht="11.25" customHeight="1" x14ac:dyDescent="0.25">
      <c r="A63" s="423">
        <v>5510</v>
      </c>
      <c r="B63" s="426" t="s">
        <v>277</v>
      </c>
      <c r="C63" s="425">
        <v>0</v>
      </c>
      <c r="D63" s="425">
        <v>0</v>
      </c>
    </row>
    <row r="64" spans="1:4" ht="11.25" customHeight="1" x14ac:dyDescent="0.25">
      <c r="A64" s="420">
        <v>5511</v>
      </c>
      <c r="B64" s="402" t="s">
        <v>278</v>
      </c>
      <c r="C64" s="421">
        <v>0</v>
      </c>
      <c r="D64" s="421">
        <v>0</v>
      </c>
    </row>
    <row r="65" spans="1:4" ht="11.25" customHeight="1" x14ac:dyDescent="0.25">
      <c r="A65" s="420">
        <v>5512</v>
      </c>
      <c r="B65" s="402" t="s">
        <v>279</v>
      </c>
      <c r="C65" s="421">
        <v>0</v>
      </c>
      <c r="D65" s="421">
        <v>0</v>
      </c>
    </row>
    <row r="66" spans="1:4" ht="11.25" customHeight="1" x14ac:dyDescent="0.25">
      <c r="A66" s="420">
        <v>5513</v>
      </c>
      <c r="B66" s="402" t="s">
        <v>280</v>
      </c>
      <c r="C66" s="421">
        <v>0</v>
      </c>
      <c r="D66" s="421">
        <v>0</v>
      </c>
    </row>
    <row r="67" spans="1:4" ht="11.25" customHeight="1" x14ac:dyDescent="0.25">
      <c r="A67" s="420">
        <v>5514</v>
      </c>
      <c r="B67" s="402" t="s">
        <v>282</v>
      </c>
      <c r="C67" s="421">
        <v>0</v>
      </c>
      <c r="D67" s="421">
        <v>0</v>
      </c>
    </row>
    <row r="68" spans="1:4" ht="11.25" customHeight="1" x14ac:dyDescent="0.25">
      <c r="A68" s="420">
        <v>5515</v>
      </c>
      <c r="B68" s="402" t="s">
        <v>283</v>
      </c>
      <c r="C68" s="421">
        <v>0</v>
      </c>
      <c r="D68" s="421">
        <v>0</v>
      </c>
    </row>
    <row r="69" spans="1:4" ht="11.25" customHeight="1" x14ac:dyDescent="0.25">
      <c r="A69" s="420">
        <v>5516</v>
      </c>
      <c r="B69" s="402" t="s">
        <v>284</v>
      </c>
      <c r="C69" s="421">
        <v>0</v>
      </c>
      <c r="D69" s="421">
        <v>0</v>
      </c>
    </row>
    <row r="70" spans="1:4" ht="11.25" customHeight="1" x14ac:dyDescent="0.25">
      <c r="A70" s="420">
        <v>5517</v>
      </c>
      <c r="B70" s="402" t="s">
        <v>285</v>
      </c>
      <c r="C70" s="421">
        <v>0</v>
      </c>
      <c r="D70" s="421">
        <v>0</v>
      </c>
    </row>
    <row r="71" spans="1:4" ht="11.25" customHeight="1" x14ac:dyDescent="0.25">
      <c r="A71" s="420">
        <v>5518</v>
      </c>
      <c r="B71" s="402" t="s">
        <v>286</v>
      </c>
      <c r="C71" s="421">
        <v>0</v>
      </c>
      <c r="D71" s="421">
        <v>0</v>
      </c>
    </row>
    <row r="72" spans="1:4" ht="11.25" customHeight="1" x14ac:dyDescent="0.25">
      <c r="A72" s="423">
        <v>5520</v>
      </c>
      <c r="B72" s="426" t="s">
        <v>287</v>
      </c>
      <c r="C72" s="425">
        <v>0</v>
      </c>
      <c r="D72" s="425">
        <v>0</v>
      </c>
    </row>
    <row r="73" spans="1:4" ht="11.25" customHeight="1" x14ac:dyDescent="0.25">
      <c r="A73" s="420">
        <v>5521</v>
      </c>
      <c r="B73" s="402" t="s">
        <v>288</v>
      </c>
      <c r="C73" s="421">
        <v>0</v>
      </c>
      <c r="D73" s="421">
        <v>0</v>
      </c>
    </row>
    <row r="74" spans="1:4" ht="11.25" customHeight="1" x14ac:dyDescent="0.25">
      <c r="A74" s="420">
        <v>5522</v>
      </c>
      <c r="B74" s="402" t="s">
        <v>289</v>
      </c>
      <c r="C74" s="421">
        <v>0</v>
      </c>
      <c r="D74" s="421">
        <v>0</v>
      </c>
    </row>
    <row r="75" spans="1:4" ht="11.25" customHeight="1" x14ac:dyDescent="0.25">
      <c r="A75" s="423">
        <v>5530</v>
      </c>
      <c r="B75" s="426" t="s">
        <v>290</v>
      </c>
      <c r="C75" s="425">
        <v>0</v>
      </c>
      <c r="D75" s="425">
        <v>0</v>
      </c>
    </row>
    <row r="76" spans="1:4" ht="11.25" customHeight="1" x14ac:dyDescent="0.25">
      <c r="A76" s="420">
        <v>5531</v>
      </c>
      <c r="B76" s="402" t="s">
        <v>291</v>
      </c>
      <c r="C76" s="421">
        <v>0</v>
      </c>
      <c r="D76" s="421">
        <v>0</v>
      </c>
    </row>
    <row r="77" spans="1:4" ht="11.25" customHeight="1" x14ac:dyDescent="0.25">
      <c r="A77" s="420">
        <v>5532</v>
      </c>
      <c r="B77" s="402" t="s">
        <v>292</v>
      </c>
      <c r="C77" s="421">
        <v>0</v>
      </c>
      <c r="D77" s="421">
        <v>0</v>
      </c>
    </row>
    <row r="78" spans="1:4" ht="11.25" customHeight="1" x14ac:dyDescent="0.25">
      <c r="A78" s="420">
        <v>5533</v>
      </c>
      <c r="B78" s="402" t="s">
        <v>293</v>
      </c>
      <c r="C78" s="421">
        <v>0</v>
      </c>
      <c r="D78" s="421">
        <v>0</v>
      </c>
    </row>
    <row r="79" spans="1:4" ht="11.25" customHeight="1" x14ac:dyDescent="0.25">
      <c r="A79" s="420">
        <v>5534</v>
      </c>
      <c r="B79" s="402" t="s">
        <v>294</v>
      </c>
      <c r="C79" s="421">
        <v>0</v>
      </c>
      <c r="D79" s="421">
        <v>0</v>
      </c>
    </row>
    <row r="80" spans="1:4" ht="11.25" customHeight="1" x14ac:dyDescent="0.25">
      <c r="A80" s="420">
        <v>5535</v>
      </c>
      <c r="B80" s="402" t="s">
        <v>295</v>
      </c>
      <c r="C80" s="421">
        <v>0</v>
      </c>
      <c r="D80" s="421">
        <v>0</v>
      </c>
    </row>
    <row r="81" spans="1:4" ht="11.25" customHeight="1" x14ac:dyDescent="0.25">
      <c r="A81" s="423">
        <v>5590</v>
      </c>
      <c r="B81" s="426" t="s">
        <v>297</v>
      </c>
      <c r="C81" s="425">
        <v>0</v>
      </c>
      <c r="D81" s="425">
        <v>0</v>
      </c>
    </row>
    <row r="82" spans="1:4" ht="11.25" customHeight="1" x14ac:dyDescent="0.25">
      <c r="A82" s="420">
        <v>5591</v>
      </c>
      <c r="B82" s="402" t="s">
        <v>298</v>
      </c>
      <c r="C82" s="421">
        <v>0</v>
      </c>
      <c r="D82" s="421">
        <v>0</v>
      </c>
    </row>
    <row r="83" spans="1:4" ht="11.25" customHeight="1" x14ac:dyDescent="0.25">
      <c r="A83" s="420">
        <v>5592</v>
      </c>
      <c r="B83" s="402" t="s">
        <v>299</v>
      </c>
      <c r="C83" s="421">
        <v>0</v>
      </c>
      <c r="D83" s="421">
        <v>0</v>
      </c>
    </row>
    <row r="84" spans="1:4" ht="11.25" customHeight="1" x14ac:dyDescent="0.25">
      <c r="A84" s="420">
        <v>5593</v>
      </c>
      <c r="B84" s="402" t="s">
        <v>300</v>
      </c>
      <c r="C84" s="421">
        <v>0</v>
      </c>
      <c r="D84" s="421">
        <v>0</v>
      </c>
    </row>
    <row r="85" spans="1:4" ht="11.25" customHeight="1" x14ac:dyDescent="0.25">
      <c r="A85" s="420">
        <v>5594</v>
      </c>
      <c r="B85" s="402" t="s">
        <v>507</v>
      </c>
      <c r="C85" s="421">
        <v>0</v>
      </c>
      <c r="D85" s="421">
        <v>0</v>
      </c>
    </row>
    <row r="86" spans="1:4" ht="11.25" customHeight="1" x14ac:dyDescent="0.25">
      <c r="A86" s="420">
        <v>5595</v>
      </c>
      <c r="B86" s="402" t="s">
        <v>302</v>
      </c>
      <c r="C86" s="421">
        <v>0</v>
      </c>
      <c r="D86" s="421">
        <v>0</v>
      </c>
    </row>
    <row r="87" spans="1:4" ht="11.25" customHeight="1" x14ac:dyDescent="0.25">
      <c r="A87" s="420">
        <v>5596</v>
      </c>
      <c r="B87" s="402" t="s">
        <v>183</v>
      </c>
      <c r="C87" s="421">
        <v>0</v>
      </c>
      <c r="D87" s="421">
        <v>0</v>
      </c>
    </row>
    <row r="88" spans="1:4" ht="11.25" customHeight="1" x14ac:dyDescent="0.25">
      <c r="A88" s="420">
        <v>5597</v>
      </c>
      <c r="B88" s="402" t="s">
        <v>303</v>
      </c>
      <c r="C88" s="421">
        <v>0</v>
      </c>
      <c r="D88" s="421">
        <v>0</v>
      </c>
    </row>
    <row r="89" spans="1:4" ht="11.25" customHeight="1" x14ac:dyDescent="0.25">
      <c r="A89" s="420">
        <v>5599</v>
      </c>
      <c r="B89" s="402" t="s">
        <v>305</v>
      </c>
      <c r="C89" s="421">
        <v>0</v>
      </c>
      <c r="D89" s="421">
        <v>0</v>
      </c>
    </row>
    <row r="90" spans="1:4" ht="11.25" customHeight="1" x14ac:dyDescent="0.25">
      <c r="A90" s="423">
        <v>5600</v>
      </c>
      <c r="B90" s="426" t="s">
        <v>306</v>
      </c>
      <c r="C90" s="425">
        <v>0</v>
      </c>
      <c r="D90" s="425">
        <v>0</v>
      </c>
    </row>
    <row r="91" spans="1:4" ht="11.25" customHeight="1" x14ac:dyDescent="0.25">
      <c r="A91" s="423">
        <v>5610</v>
      </c>
      <c r="B91" s="426" t="s">
        <v>307</v>
      </c>
      <c r="C91" s="425">
        <v>0</v>
      </c>
      <c r="D91" s="425">
        <v>0</v>
      </c>
    </row>
    <row r="92" spans="1:4" ht="11.25" customHeight="1" x14ac:dyDescent="0.25">
      <c r="A92" s="420">
        <v>5611</v>
      </c>
      <c r="B92" s="402" t="s">
        <v>308</v>
      </c>
      <c r="C92" s="421">
        <v>0</v>
      </c>
      <c r="D92" s="421">
        <v>0</v>
      </c>
    </row>
    <row r="93" spans="1:4" ht="11.25" customHeight="1" x14ac:dyDescent="0.25">
      <c r="A93" s="423">
        <v>2110</v>
      </c>
      <c r="B93" s="427" t="s">
        <v>508</v>
      </c>
      <c r="C93" s="425">
        <v>0</v>
      </c>
      <c r="D93" s="425">
        <v>0</v>
      </c>
    </row>
    <row r="94" spans="1:4" ht="11.25" customHeight="1" x14ac:dyDescent="0.25">
      <c r="A94" s="420">
        <v>2111</v>
      </c>
      <c r="B94" s="402" t="s">
        <v>509</v>
      </c>
      <c r="C94" s="421">
        <v>0</v>
      </c>
      <c r="D94" s="421">
        <v>0</v>
      </c>
    </row>
    <row r="95" spans="1:4" ht="11.25" customHeight="1" x14ac:dyDescent="0.25">
      <c r="A95" s="420">
        <v>2112</v>
      </c>
      <c r="B95" s="402" t="s">
        <v>510</v>
      </c>
      <c r="C95" s="421">
        <v>0</v>
      </c>
      <c r="D95" s="421">
        <v>0</v>
      </c>
    </row>
    <row r="96" spans="1:4" ht="11.25" customHeight="1" x14ac:dyDescent="0.25">
      <c r="A96" s="420">
        <v>2112</v>
      </c>
      <c r="B96" s="402" t="s">
        <v>511</v>
      </c>
      <c r="C96" s="421">
        <v>0</v>
      </c>
      <c r="D96" s="421">
        <v>0</v>
      </c>
    </row>
    <row r="97" spans="1:4" ht="11.25" customHeight="1" x14ac:dyDescent="0.25">
      <c r="A97" s="420">
        <v>2115</v>
      </c>
      <c r="B97" s="402" t="s">
        <v>512</v>
      </c>
      <c r="C97" s="421">
        <v>0</v>
      </c>
      <c r="D97" s="421">
        <v>0</v>
      </c>
    </row>
    <row r="98" spans="1:4" ht="11.25" customHeight="1" x14ac:dyDescent="0.25">
      <c r="A98" s="420">
        <v>2114</v>
      </c>
      <c r="B98" s="402" t="s">
        <v>513</v>
      </c>
      <c r="C98" s="421">
        <v>0</v>
      </c>
      <c r="D98" s="421">
        <v>0</v>
      </c>
    </row>
    <row r="99" spans="1:4" ht="11.25" customHeight="1" x14ac:dyDescent="0.25">
      <c r="A99" s="423">
        <v>5120</v>
      </c>
      <c r="B99" s="427" t="s">
        <v>348</v>
      </c>
      <c r="C99" s="425">
        <v>0</v>
      </c>
      <c r="D99" s="425">
        <v>0</v>
      </c>
    </row>
    <row r="100" spans="1:4" ht="11.25" customHeight="1" x14ac:dyDescent="0.25">
      <c r="A100" s="420">
        <v>5120</v>
      </c>
      <c r="B100" s="413" t="s">
        <v>348</v>
      </c>
      <c r="C100" s="421">
        <v>0</v>
      </c>
      <c r="D100" s="421">
        <v>0</v>
      </c>
    </row>
    <row r="101" spans="1:4" ht="9.75" customHeight="1" x14ac:dyDescent="0.25">
      <c r="A101" s="420"/>
      <c r="B101" s="424" t="s">
        <v>514</v>
      </c>
      <c r="C101" s="425">
        <v>0</v>
      </c>
      <c r="D101" s="425">
        <v>0</v>
      </c>
    </row>
    <row r="102" spans="1:4" ht="9.75" customHeight="1" x14ac:dyDescent="0.25">
      <c r="A102" s="423">
        <v>4300</v>
      </c>
      <c r="B102" s="424" t="s">
        <v>37</v>
      </c>
      <c r="C102" s="421">
        <v>0</v>
      </c>
      <c r="D102" s="421">
        <v>0</v>
      </c>
    </row>
    <row r="103" spans="1:4" ht="9.75" customHeight="1" x14ac:dyDescent="0.25">
      <c r="A103" s="423">
        <v>4310</v>
      </c>
      <c r="B103" s="424" t="s">
        <v>167</v>
      </c>
      <c r="C103" s="425">
        <v>0</v>
      </c>
      <c r="D103" s="425">
        <v>0</v>
      </c>
    </row>
    <row r="104" spans="1:4" ht="9.75" customHeight="1" x14ac:dyDescent="0.25">
      <c r="A104" s="420">
        <v>4311</v>
      </c>
      <c r="B104" s="428" t="s">
        <v>168</v>
      </c>
      <c r="C104" s="421">
        <v>0</v>
      </c>
      <c r="D104" s="421">
        <v>0</v>
      </c>
    </row>
    <row r="105" spans="1:4" ht="9.75" customHeight="1" x14ac:dyDescent="0.25">
      <c r="A105" s="420">
        <v>4319</v>
      </c>
      <c r="B105" s="428" t="s">
        <v>169</v>
      </c>
      <c r="C105" s="421">
        <v>0</v>
      </c>
      <c r="D105" s="421">
        <v>0</v>
      </c>
    </row>
    <row r="106" spans="1:4" ht="9.75" customHeight="1" x14ac:dyDescent="0.25">
      <c r="A106" s="423">
        <v>4320</v>
      </c>
      <c r="B106" s="424" t="s">
        <v>170</v>
      </c>
      <c r="C106" s="425">
        <v>0</v>
      </c>
      <c r="D106" s="425">
        <v>0</v>
      </c>
    </row>
    <row r="107" spans="1:4" ht="9.75" customHeight="1" x14ac:dyDescent="0.25">
      <c r="A107" s="420">
        <v>4321</v>
      </c>
      <c r="B107" s="428" t="s">
        <v>171</v>
      </c>
      <c r="C107" s="421">
        <v>0</v>
      </c>
      <c r="D107" s="421">
        <v>0</v>
      </c>
    </row>
    <row r="108" spans="1:4" ht="9.75" customHeight="1" x14ac:dyDescent="0.25">
      <c r="A108" s="420">
        <v>4322</v>
      </c>
      <c r="B108" s="428" t="s">
        <v>172</v>
      </c>
      <c r="C108" s="421">
        <v>0</v>
      </c>
      <c r="D108" s="421">
        <v>0</v>
      </c>
    </row>
    <row r="109" spans="1:4" ht="9.75" customHeight="1" x14ac:dyDescent="0.25">
      <c r="A109" s="420">
        <v>4323</v>
      </c>
      <c r="B109" s="428" t="s">
        <v>173</v>
      </c>
      <c r="C109" s="421">
        <v>0</v>
      </c>
      <c r="D109" s="421">
        <v>0</v>
      </c>
    </row>
    <row r="110" spans="1:4" ht="9.75" customHeight="1" x14ac:dyDescent="0.25">
      <c r="A110" s="420">
        <v>4324</v>
      </c>
      <c r="B110" s="428" t="s">
        <v>174</v>
      </c>
      <c r="C110" s="421">
        <v>0</v>
      </c>
      <c r="D110" s="421">
        <v>0</v>
      </c>
    </row>
    <row r="111" spans="1:4" ht="9.75" customHeight="1" x14ac:dyDescent="0.25">
      <c r="A111" s="420">
        <v>4325</v>
      </c>
      <c r="B111" s="428" t="s">
        <v>175</v>
      </c>
      <c r="C111" s="421">
        <v>0</v>
      </c>
      <c r="D111" s="421">
        <v>0</v>
      </c>
    </row>
    <row r="112" spans="1:4" ht="9.75" customHeight="1" x14ac:dyDescent="0.25">
      <c r="A112" s="423">
        <v>4330</v>
      </c>
      <c r="B112" s="424" t="s">
        <v>177</v>
      </c>
      <c r="C112" s="425">
        <v>0</v>
      </c>
      <c r="D112" s="425">
        <v>0</v>
      </c>
    </row>
    <row r="113" spans="1:4" ht="9.75" customHeight="1" x14ac:dyDescent="0.25">
      <c r="A113" s="420">
        <v>4331</v>
      </c>
      <c r="B113" s="428" t="s">
        <v>177</v>
      </c>
      <c r="C113" s="421">
        <v>0</v>
      </c>
      <c r="D113" s="421">
        <v>0</v>
      </c>
    </row>
    <row r="114" spans="1:4" ht="9.75" customHeight="1" x14ac:dyDescent="0.25">
      <c r="A114" s="423">
        <v>4340</v>
      </c>
      <c r="B114" s="424" t="s">
        <v>178</v>
      </c>
      <c r="C114" s="425">
        <v>0</v>
      </c>
      <c r="D114" s="425">
        <v>0</v>
      </c>
    </row>
    <row r="115" spans="1:4" ht="9.75" customHeight="1" x14ac:dyDescent="0.25">
      <c r="A115" s="420">
        <v>4341</v>
      </c>
      <c r="B115" s="428" t="s">
        <v>178</v>
      </c>
      <c r="C115" s="421">
        <v>0</v>
      </c>
      <c r="D115" s="421">
        <v>0</v>
      </c>
    </row>
    <row r="116" spans="1:4" ht="9.75" customHeight="1" x14ac:dyDescent="0.25">
      <c r="A116" s="423">
        <v>4390</v>
      </c>
      <c r="B116" s="424" t="s">
        <v>179</v>
      </c>
      <c r="C116" s="425">
        <v>0</v>
      </c>
      <c r="D116" s="425">
        <v>0</v>
      </c>
    </row>
    <row r="117" spans="1:4" ht="9.75" customHeight="1" x14ac:dyDescent="0.25">
      <c r="A117" s="420">
        <v>4392</v>
      </c>
      <c r="B117" s="428" t="s">
        <v>180</v>
      </c>
      <c r="C117" s="421">
        <v>0</v>
      </c>
      <c r="D117" s="421">
        <v>0</v>
      </c>
    </row>
    <row r="118" spans="1:4" ht="9.75" customHeight="1" x14ac:dyDescent="0.25">
      <c r="A118" s="420">
        <v>4393</v>
      </c>
      <c r="B118" s="428" t="s">
        <v>181</v>
      </c>
      <c r="C118" s="421">
        <v>0</v>
      </c>
      <c r="D118" s="421">
        <v>0</v>
      </c>
    </row>
    <row r="119" spans="1:4" ht="9.75" customHeight="1" x14ac:dyDescent="0.25">
      <c r="A119" s="420">
        <v>4394</v>
      </c>
      <c r="B119" s="428" t="s">
        <v>182</v>
      </c>
      <c r="C119" s="421">
        <v>0</v>
      </c>
      <c r="D119" s="421">
        <v>0</v>
      </c>
    </row>
    <row r="120" spans="1:4" ht="9.75" customHeight="1" x14ac:dyDescent="0.25">
      <c r="A120" s="420">
        <v>4395</v>
      </c>
      <c r="B120" s="428" t="s">
        <v>183</v>
      </c>
      <c r="C120" s="421">
        <v>0</v>
      </c>
      <c r="D120" s="421">
        <v>0</v>
      </c>
    </row>
    <row r="121" spans="1:4" ht="9.75" customHeight="1" x14ac:dyDescent="0.25">
      <c r="A121" s="420">
        <v>4396</v>
      </c>
      <c r="B121" s="428" t="s">
        <v>184</v>
      </c>
      <c r="C121" s="421">
        <v>0</v>
      </c>
      <c r="D121" s="421">
        <v>0</v>
      </c>
    </row>
    <row r="122" spans="1:4" ht="9.75" customHeight="1" x14ac:dyDescent="0.25">
      <c r="A122" s="420">
        <v>4397</v>
      </c>
      <c r="B122" s="428" t="s">
        <v>185</v>
      </c>
      <c r="C122" s="421">
        <v>0</v>
      </c>
      <c r="D122" s="421">
        <v>0</v>
      </c>
    </row>
    <row r="123" spans="1:4" ht="9.75" customHeight="1" x14ac:dyDescent="0.25">
      <c r="A123" s="420">
        <v>4399</v>
      </c>
      <c r="B123" s="428" t="s">
        <v>179</v>
      </c>
      <c r="C123" s="421">
        <v>0</v>
      </c>
      <c r="D123" s="421">
        <v>0</v>
      </c>
    </row>
    <row r="124" spans="1:4" ht="11.25" customHeight="1" x14ac:dyDescent="0.25">
      <c r="A124" s="423">
        <v>1120</v>
      </c>
      <c r="B124" s="427" t="s">
        <v>515</v>
      </c>
      <c r="C124" s="425">
        <v>0</v>
      </c>
      <c r="D124" s="425">
        <v>0</v>
      </c>
    </row>
    <row r="125" spans="1:4" ht="11.25" customHeight="1" x14ac:dyDescent="0.25">
      <c r="A125" s="420">
        <v>1124</v>
      </c>
      <c r="B125" s="413" t="s">
        <v>516</v>
      </c>
      <c r="C125" s="421">
        <v>0</v>
      </c>
      <c r="D125" s="421">
        <v>0</v>
      </c>
    </row>
    <row r="126" spans="1:4" ht="11.25" customHeight="1" x14ac:dyDescent="0.25">
      <c r="A126" s="420">
        <v>1124</v>
      </c>
      <c r="B126" s="413" t="s">
        <v>517</v>
      </c>
      <c r="C126" s="421">
        <v>0</v>
      </c>
      <c r="D126" s="421">
        <v>0</v>
      </c>
    </row>
    <row r="127" spans="1:4" ht="11.25" customHeight="1" x14ac:dyDescent="0.25">
      <c r="A127" s="420">
        <v>1124</v>
      </c>
      <c r="B127" s="413" t="s">
        <v>518</v>
      </c>
      <c r="C127" s="421">
        <v>0</v>
      </c>
      <c r="D127" s="421">
        <v>0</v>
      </c>
    </row>
    <row r="128" spans="1:4" ht="11.25" customHeight="1" x14ac:dyDescent="0.25">
      <c r="A128" s="420">
        <v>1124</v>
      </c>
      <c r="B128" s="413" t="s">
        <v>519</v>
      </c>
      <c r="C128" s="421">
        <v>0</v>
      </c>
      <c r="D128" s="421">
        <v>0</v>
      </c>
    </row>
    <row r="129" spans="1:4" ht="11.25" customHeight="1" x14ac:dyDescent="0.25">
      <c r="A129" s="420">
        <v>1124</v>
      </c>
      <c r="B129" s="413" t="s">
        <v>520</v>
      </c>
      <c r="C129" s="421">
        <v>0</v>
      </c>
      <c r="D129" s="421">
        <v>0</v>
      </c>
    </row>
    <row r="130" spans="1:4" ht="11.25" customHeight="1" x14ac:dyDescent="0.25">
      <c r="A130" s="420">
        <v>1124</v>
      </c>
      <c r="B130" s="413" t="s">
        <v>521</v>
      </c>
      <c r="C130" s="421">
        <v>0</v>
      </c>
      <c r="D130" s="421">
        <v>0</v>
      </c>
    </row>
    <row r="131" spans="1:4" ht="11.25" customHeight="1" x14ac:dyDescent="0.25">
      <c r="A131" s="420">
        <v>1122</v>
      </c>
      <c r="B131" s="413" t="s">
        <v>522</v>
      </c>
      <c r="C131" s="421">
        <v>0</v>
      </c>
      <c r="D131" s="421">
        <v>0</v>
      </c>
    </row>
    <row r="132" spans="1:4" ht="11.25" customHeight="1" x14ac:dyDescent="0.25">
      <c r="A132" s="420">
        <v>1122</v>
      </c>
      <c r="B132" s="413" t="s">
        <v>523</v>
      </c>
      <c r="C132" s="421">
        <v>0</v>
      </c>
      <c r="D132" s="421">
        <v>0</v>
      </c>
    </row>
    <row r="133" spans="1:4" ht="11.25" customHeight="1" x14ac:dyDescent="0.25">
      <c r="A133" s="420">
        <v>1122</v>
      </c>
      <c r="B133" s="413" t="s">
        <v>524</v>
      </c>
      <c r="C133" s="421">
        <v>0</v>
      </c>
      <c r="D133" s="421">
        <v>0</v>
      </c>
    </row>
    <row r="134" spans="1:4" ht="11.25" customHeight="1" x14ac:dyDescent="0.25">
      <c r="A134" s="423">
        <v>5120</v>
      </c>
      <c r="B134" s="427" t="s">
        <v>348</v>
      </c>
      <c r="C134" s="425">
        <v>0</v>
      </c>
      <c r="D134" s="425">
        <v>0</v>
      </c>
    </row>
    <row r="135" spans="1:4" ht="11.25" customHeight="1" x14ac:dyDescent="0.25">
      <c r="A135" s="420">
        <v>5120</v>
      </c>
      <c r="B135" s="413" t="s">
        <v>348</v>
      </c>
      <c r="C135" s="421">
        <v>0</v>
      </c>
      <c r="D135" s="421">
        <v>0</v>
      </c>
    </row>
    <row r="136" spans="1:4" ht="11.25" customHeight="1" x14ac:dyDescent="0.25">
      <c r="A136" s="420"/>
      <c r="B136" s="429" t="s">
        <v>525</v>
      </c>
      <c r="C136" s="425">
        <f t="shared" ref="C136:D136" si="1">C48+C49-C101</f>
        <v>0</v>
      </c>
      <c r="D136" s="425">
        <f t="shared" si="1"/>
        <v>0</v>
      </c>
    </row>
    <row r="137" spans="1:4" ht="9" customHeight="1" x14ac:dyDescent="0.25">
      <c r="A137" s="402"/>
      <c r="B137" s="402"/>
      <c r="C137" s="402"/>
      <c r="D137" s="402"/>
    </row>
    <row r="138" spans="1:4" ht="9.75" customHeight="1" x14ac:dyDescent="0.25">
      <c r="A138" s="402"/>
      <c r="B138" s="402" t="s">
        <v>309</v>
      </c>
      <c r="C138" s="402"/>
      <c r="D138" s="402"/>
    </row>
  </sheetData>
  <mergeCells count="4">
    <mergeCell ref="A1:C1"/>
    <mergeCell ref="A2:C2"/>
    <mergeCell ref="A3:C3"/>
    <mergeCell ref="A4:C4"/>
  </mergeCells>
  <pageMargins left="0.70866141732283472" right="0.70866141732283472" top="0.74803149606299213" bottom="0.74803149606299213" header="0" footer="0"/>
  <pageSetup paperSize="9" scale="70" fitToHeight="2" orientation="portrait" r:id="rId1"/>
  <rowBreaks count="1" manualBreakCount="1">
    <brk id="80"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style="397" customWidth="1"/>
    <col min="2" max="2" width="63.140625" style="397" customWidth="1"/>
    <col min="3" max="3" width="17.85546875" style="397" customWidth="1"/>
    <col min="4" max="26" width="11.42578125" style="397" customWidth="1"/>
    <col min="27" max="16384" width="14.42578125" style="397"/>
  </cols>
  <sheetData>
    <row r="1" spans="1:3" ht="11.25" customHeight="1" x14ac:dyDescent="0.25">
      <c r="A1" s="594" t="str">
        <f>'ESF-PNA'!A1</f>
        <v>Procuraduria Auxiliar de Protección a Niñas,Niños y Adolescentes del Municipio de León, Guanajuato</v>
      </c>
      <c r="B1" s="595"/>
      <c r="C1" s="596"/>
    </row>
    <row r="2" spans="1:3" ht="11.25" customHeight="1" x14ac:dyDescent="0.25">
      <c r="A2" s="597" t="s">
        <v>526</v>
      </c>
      <c r="B2" s="592"/>
      <c r="C2" s="598"/>
    </row>
    <row r="3" spans="1:3" ht="11.25" customHeight="1" x14ac:dyDescent="0.25">
      <c r="A3" s="597" t="str">
        <f>'ESF-PNA'!A3</f>
        <v>Del 01 de Enero al 31 de Diciembre del 2024</v>
      </c>
      <c r="B3" s="592"/>
      <c r="C3" s="598"/>
    </row>
    <row r="4" spans="1:3" ht="9.75" customHeight="1" x14ac:dyDescent="0.25">
      <c r="A4" s="599" t="s">
        <v>527</v>
      </c>
      <c r="B4" s="600"/>
      <c r="C4" s="601"/>
    </row>
    <row r="5" spans="1:3" ht="9.75" customHeight="1" x14ac:dyDescent="0.25">
      <c r="A5" s="602" t="s">
        <v>528</v>
      </c>
      <c r="B5" s="603"/>
      <c r="C5" s="430">
        <v>2024</v>
      </c>
    </row>
    <row r="6" spans="1:3" ht="9.75" customHeight="1" x14ac:dyDescent="0.25">
      <c r="A6" s="431" t="s">
        <v>529</v>
      </c>
      <c r="B6" s="431"/>
      <c r="C6" s="432">
        <v>0</v>
      </c>
    </row>
    <row r="7" spans="1:3" ht="7.5" customHeight="1" x14ac:dyDescent="0.25">
      <c r="A7" s="413"/>
      <c r="B7" s="433"/>
      <c r="C7" s="434"/>
    </row>
    <row r="8" spans="1:3" ht="9.75" customHeight="1" x14ac:dyDescent="0.25">
      <c r="A8" s="435" t="s">
        <v>530</v>
      </c>
      <c r="B8" s="435"/>
      <c r="C8" s="436">
        <f>SUM(C9:C14)</f>
        <v>3665203.3099999996</v>
      </c>
    </row>
    <row r="9" spans="1:3" ht="9.75" customHeight="1" x14ac:dyDescent="0.25">
      <c r="A9" s="437" t="s">
        <v>531</v>
      </c>
      <c r="B9" s="438" t="s">
        <v>167</v>
      </c>
      <c r="C9" s="439">
        <v>0</v>
      </c>
    </row>
    <row r="10" spans="1:3" ht="9.75" customHeight="1" x14ac:dyDescent="0.25">
      <c r="A10" s="440" t="s">
        <v>532</v>
      </c>
      <c r="B10" s="441" t="s">
        <v>533</v>
      </c>
      <c r="C10" s="439">
        <v>0</v>
      </c>
    </row>
    <row r="11" spans="1:3" ht="9.75" customHeight="1" x14ac:dyDescent="0.25">
      <c r="A11" s="440" t="s">
        <v>534</v>
      </c>
      <c r="B11" s="441" t="s">
        <v>177</v>
      </c>
      <c r="C11" s="439">
        <v>0</v>
      </c>
    </row>
    <row r="12" spans="1:3" ht="9.75" customHeight="1" x14ac:dyDescent="0.25">
      <c r="A12" s="440" t="s">
        <v>535</v>
      </c>
      <c r="B12" s="441" t="s">
        <v>178</v>
      </c>
      <c r="C12" s="439">
        <v>0</v>
      </c>
    </row>
    <row r="13" spans="1:3" ht="9.75" customHeight="1" x14ac:dyDescent="0.25">
      <c r="A13" s="440" t="s">
        <v>536</v>
      </c>
      <c r="B13" s="441" t="s">
        <v>179</v>
      </c>
      <c r="C13" s="439">
        <v>0</v>
      </c>
    </row>
    <row r="14" spans="1:3" ht="9.75" customHeight="1" x14ac:dyDescent="0.25">
      <c r="A14" s="442" t="s">
        <v>537</v>
      </c>
      <c r="B14" s="443" t="s">
        <v>538</v>
      </c>
      <c r="C14" s="439">
        <v>3665203.3099999996</v>
      </c>
    </row>
    <row r="15" spans="1:3" ht="7.5" customHeight="1" x14ac:dyDescent="0.25">
      <c r="A15" s="413"/>
      <c r="B15" s="444"/>
      <c r="C15" s="445"/>
    </row>
    <row r="16" spans="1:3" ht="9.75" customHeight="1" x14ac:dyDescent="0.25">
      <c r="A16" s="435" t="s">
        <v>539</v>
      </c>
      <c r="B16" s="433"/>
      <c r="C16" s="436">
        <f>SUM(C17:C19)</f>
        <v>3665203.3099999996</v>
      </c>
    </row>
    <row r="17" spans="1:3" ht="9.75" customHeight="1" x14ac:dyDescent="0.25">
      <c r="A17" s="446">
        <v>3.1</v>
      </c>
      <c r="B17" s="441" t="s">
        <v>540</v>
      </c>
      <c r="C17" s="439">
        <v>0</v>
      </c>
    </row>
    <row r="18" spans="1:3" ht="9.75" customHeight="1" x14ac:dyDescent="0.25">
      <c r="A18" s="447">
        <v>3.2</v>
      </c>
      <c r="B18" s="441" t="s">
        <v>541</v>
      </c>
      <c r="C18" s="439">
        <v>0</v>
      </c>
    </row>
    <row r="19" spans="1:3" ht="9.75" customHeight="1" x14ac:dyDescent="0.25">
      <c r="A19" s="447">
        <v>3.3</v>
      </c>
      <c r="B19" s="443" t="s">
        <v>542</v>
      </c>
      <c r="C19" s="448">
        <v>3665203.3099999996</v>
      </c>
    </row>
    <row r="20" spans="1:3" ht="7.5" customHeight="1" x14ac:dyDescent="0.25">
      <c r="A20" s="413"/>
      <c r="B20" s="443"/>
      <c r="C20" s="449"/>
    </row>
    <row r="21" spans="1:3" ht="9.75" customHeight="1" x14ac:dyDescent="0.25">
      <c r="A21" s="450" t="s">
        <v>543</v>
      </c>
      <c r="B21" s="450"/>
      <c r="C21" s="432">
        <f>C6+C8-C16</f>
        <v>0</v>
      </c>
    </row>
    <row r="22" spans="1:3" ht="9.75" customHeight="1" x14ac:dyDescent="0.25">
      <c r="A22" s="413"/>
      <c r="B22" s="413"/>
      <c r="C22" s="413"/>
    </row>
    <row r="23" spans="1:3" ht="9.75" customHeight="1" x14ac:dyDescent="0.25">
      <c r="A23" s="402" t="s">
        <v>2009</v>
      </c>
      <c r="C23" s="413"/>
    </row>
    <row r="24" spans="1:3" ht="15" customHeight="1" x14ac:dyDescent="0.25">
      <c r="A24" s="481" t="s">
        <v>2010</v>
      </c>
    </row>
  </sheetData>
  <mergeCells count="5">
    <mergeCell ref="A1:C1"/>
    <mergeCell ref="A2:C2"/>
    <mergeCell ref="A3:C3"/>
    <mergeCell ref="A4:C4"/>
    <mergeCell ref="A5:B5"/>
  </mergeCells>
  <pageMargins left="0.7" right="0.7" top="0.75" bottom="0.75" header="0" footer="0"/>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style="397" customWidth="1"/>
    <col min="2" max="2" width="62.140625" style="397" customWidth="1"/>
    <col min="3" max="3" width="17.85546875" style="397" customWidth="1"/>
    <col min="4" max="26" width="11.42578125" style="397" customWidth="1"/>
    <col min="27" max="16384" width="14.42578125" style="397"/>
  </cols>
  <sheetData>
    <row r="1" spans="1:3" ht="11.25" customHeight="1" x14ac:dyDescent="0.25">
      <c r="A1" s="604" t="str">
        <f>'ESF-PNA'!A1</f>
        <v>Procuraduria Auxiliar de Protección a Niñas,Niños y Adolescentes del Municipio de León, Guanajuato</v>
      </c>
      <c r="B1" s="595"/>
      <c r="C1" s="596"/>
    </row>
    <row r="2" spans="1:3" ht="11.25" customHeight="1" x14ac:dyDescent="0.25">
      <c r="A2" s="605" t="s">
        <v>544</v>
      </c>
      <c r="B2" s="592"/>
      <c r="C2" s="598"/>
    </row>
    <row r="3" spans="1:3" ht="11.25" customHeight="1" x14ac:dyDescent="0.25">
      <c r="A3" s="605" t="str">
        <f>'ESF-PNA'!A3</f>
        <v>Del 01 de Enero al 31 de Diciembre del 2024</v>
      </c>
      <c r="B3" s="592"/>
      <c r="C3" s="598"/>
    </row>
    <row r="4" spans="1:3" ht="9.75" customHeight="1" x14ac:dyDescent="0.25">
      <c r="A4" s="599" t="s">
        <v>527</v>
      </c>
      <c r="B4" s="600"/>
      <c r="C4" s="601"/>
    </row>
    <row r="5" spans="1:3" ht="11.25" customHeight="1" x14ac:dyDescent="0.25">
      <c r="A5" s="602" t="s">
        <v>528</v>
      </c>
      <c r="B5" s="603"/>
      <c r="C5" s="430">
        <v>2024</v>
      </c>
    </row>
    <row r="6" spans="1:3" ht="9.75" customHeight="1" x14ac:dyDescent="0.25">
      <c r="A6" s="451" t="s">
        <v>545</v>
      </c>
      <c r="B6" s="431"/>
      <c r="C6" s="452">
        <v>0</v>
      </c>
    </row>
    <row r="7" spans="1:3" ht="7.5" customHeight="1" x14ac:dyDescent="0.25">
      <c r="A7" s="453"/>
      <c r="B7" s="433"/>
      <c r="C7" s="454"/>
    </row>
    <row r="8" spans="1:3" ht="9.75" customHeight="1" x14ac:dyDescent="0.25">
      <c r="A8" s="435" t="s">
        <v>546</v>
      </c>
      <c r="B8" s="455"/>
      <c r="C8" s="436">
        <f>SUM(C9:C29)</f>
        <v>2596105.34</v>
      </c>
    </row>
    <row r="9" spans="1:3" ht="9.75" customHeight="1" x14ac:dyDescent="0.25">
      <c r="A9" s="456">
        <v>2.1</v>
      </c>
      <c r="B9" s="457" t="s">
        <v>201</v>
      </c>
      <c r="C9" s="458">
        <v>0</v>
      </c>
    </row>
    <row r="10" spans="1:3" ht="9.75" customHeight="1" x14ac:dyDescent="0.25">
      <c r="A10" s="456">
        <v>2.2000000000000002</v>
      </c>
      <c r="B10" s="457" t="s">
        <v>197</v>
      </c>
      <c r="C10" s="458">
        <v>0</v>
      </c>
    </row>
    <row r="11" spans="1:3" ht="9.75" customHeight="1" x14ac:dyDescent="0.25">
      <c r="A11" s="459">
        <v>2.2999999999999998</v>
      </c>
      <c r="B11" s="460" t="s">
        <v>372</v>
      </c>
      <c r="C11" s="458">
        <v>0</v>
      </c>
    </row>
    <row r="12" spans="1:3" ht="9.75" customHeight="1" x14ac:dyDescent="0.25">
      <c r="A12" s="459">
        <v>2.4</v>
      </c>
      <c r="B12" s="460" t="s">
        <v>373</v>
      </c>
      <c r="C12" s="458">
        <v>0</v>
      </c>
    </row>
    <row r="13" spans="1:3" ht="9.75" customHeight="1" x14ac:dyDescent="0.25">
      <c r="A13" s="459">
        <v>2.5</v>
      </c>
      <c r="B13" s="460" t="s">
        <v>374</v>
      </c>
      <c r="C13" s="458">
        <v>0</v>
      </c>
    </row>
    <row r="14" spans="1:3" ht="9.75" customHeight="1" x14ac:dyDescent="0.25">
      <c r="A14" s="459">
        <v>2.6</v>
      </c>
      <c r="B14" s="460" t="s">
        <v>375</v>
      </c>
      <c r="C14" s="458">
        <v>0</v>
      </c>
    </row>
    <row r="15" spans="1:3" ht="9.75" customHeight="1" x14ac:dyDescent="0.25">
      <c r="A15" s="459">
        <v>2.7</v>
      </c>
      <c r="B15" s="460" t="s">
        <v>376</v>
      </c>
      <c r="C15" s="458">
        <v>0</v>
      </c>
    </row>
    <row r="16" spans="1:3" ht="9.75" customHeight="1" x14ac:dyDescent="0.25">
      <c r="A16" s="459">
        <v>2.8</v>
      </c>
      <c r="B16" s="460" t="s">
        <v>377</v>
      </c>
      <c r="C16" s="458">
        <v>0</v>
      </c>
    </row>
    <row r="17" spans="1:3" ht="9.75" customHeight="1" x14ac:dyDescent="0.25">
      <c r="A17" s="459">
        <v>2.9</v>
      </c>
      <c r="B17" s="460" t="s">
        <v>379</v>
      </c>
      <c r="C17" s="458">
        <v>0</v>
      </c>
    </row>
    <row r="18" spans="1:3" ht="9.75" customHeight="1" x14ac:dyDescent="0.25">
      <c r="A18" s="459" t="s">
        <v>547</v>
      </c>
      <c r="B18" s="460" t="s">
        <v>548</v>
      </c>
      <c r="C18" s="458">
        <v>0</v>
      </c>
    </row>
    <row r="19" spans="1:3" ht="9.75" customHeight="1" x14ac:dyDescent="0.25">
      <c r="A19" s="459" t="s">
        <v>549</v>
      </c>
      <c r="B19" s="460" t="s">
        <v>385</v>
      </c>
      <c r="C19" s="458">
        <v>0</v>
      </c>
    </row>
    <row r="20" spans="1:3" ht="9.75" customHeight="1" x14ac:dyDescent="0.25">
      <c r="A20" s="459" t="s">
        <v>550</v>
      </c>
      <c r="B20" s="460" t="s">
        <v>551</v>
      </c>
      <c r="C20" s="458">
        <v>0</v>
      </c>
    </row>
    <row r="21" spans="1:3" ht="9.75" customHeight="1" x14ac:dyDescent="0.25">
      <c r="A21" s="459" t="s">
        <v>552</v>
      </c>
      <c r="B21" s="460" t="s">
        <v>553</v>
      </c>
      <c r="C21" s="458">
        <v>0</v>
      </c>
    </row>
    <row r="22" spans="1:3" ht="9.75" customHeight="1" x14ac:dyDescent="0.25">
      <c r="A22" s="459" t="s">
        <v>554</v>
      </c>
      <c r="B22" s="460" t="s">
        <v>555</v>
      </c>
      <c r="C22" s="458">
        <v>0</v>
      </c>
    </row>
    <row r="23" spans="1:3" ht="9.75" customHeight="1" x14ac:dyDescent="0.25">
      <c r="A23" s="459" t="s">
        <v>556</v>
      </c>
      <c r="B23" s="460" t="s">
        <v>557</v>
      </c>
      <c r="C23" s="458">
        <v>0</v>
      </c>
    </row>
    <row r="24" spans="1:3" ht="9.75" customHeight="1" x14ac:dyDescent="0.25">
      <c r="A24" s="459" t="s">
        <v>558</v>
      </c>
      <c r="B24" s="460" t="s">
        <v>559</v>
      </c>
      <c r="C24" s="458">
        <v>0</v>
      </c>
    </row>
    <row r="25" spans="1:3" ht="9.75" customHeight="1" x14ac:dyDescent="0.25">
      <c r="A25" s="459" t="s">
        <v>560</v>
      </c>
      <c r="B25" s="460" t="s">
        <v>561</v>
      </c>
      <c r="C25" s="458">
        <v>0</v>
      </c>
    </row>
    <row r="26" spans="1:3" ht="9.75" customHeight="1" x14ac:dyDescent="0.25">
      <c r="A26" s="459" t="s">
        <v>562</v>
      </c>
      <c r="B26" s="460" t="s">
        <v>563</v>
      </c>
      <c r="C26" s="458">
        <v>0</v>
      </c>
    </row>
    <row r="27" spans="1:3" ht="9.75" customHeight="1" x14ac:dyDescent="0.25">
      <c r="A27" s="459" t="s">
        <v>564</v>
      </c>
      <c r="B27" s="460" t="s">
        <v>565</v>
      </c>
      <c r="C27" s="458">
        <v>0</v>
      </c>
    </row>
    <row r="28" spans="1:3" ht="9.75" customHeight="1" x14ac:dyDescent="0.25">
      <c r="A28" s="459" t="s">
        <v>566</v>
      </c>
      <c r="B28" s="460" t="s">
        <v>567</v>
      </c>
      <c r="C28" s="458">
        <v>0</v>
      </c>
    </row>
    <row r="29" spans="1:3" ht="9.75" customHeight="1" x14ac:dyDescent="0.25">
      <c r="A29" s="459" t="s">
        <v>568</v>
      </c>
      <c r="B29" s="457" t="s">
        <v>569</v>
      </c>
      <c r="C29" s="458">
        <v>2596105.34</v>
      </c>
    </row>
    <row r="30" spans="1:3" ht="7.5" customHeight="1" x14ac:dyDescent="0.25">
      <c r="A30" s="453"/>
      <c r="B30" s="461"/>
      <c r="C30" s="462"/>
    </row>
    <row r="31" spans="1:3" ht="9.75" customHeight="1" x14ac:dyDescent="0.25">
      <c r="A31" s="463" t="s">
        <v>570</v>
      </c>
      <c r="B31" s="464"/>
      <c r="C31" s="465">
        <f>SUM(C32:C38)</f>
        <v>2596105.34</v>
      </c>
    </row>
    <row r="32" spans="1:3" ht="9.75" customHeight="1" x14ac:dyDescent="0.25">
      <c r="A32" s="459" t="s">
        <v>571</v>
      </c>
      <c r="B32" s="460" t="s">
        <v>277</v>
      </c>
      <c r="C32" s="458">
        <v>0</v>
      </c>
    </row>
    <row r="33" spans="1:3" ht="9.75" customHeight="1" x14ac:dyDescent="0.25">
      <c r="A33" s="459" t="s">
        <v>572</v>
      </c>
      <c r="B33" s="460" t="s">
        <v>287</v>
      </c>
      <c r="C33" s="458">
        <v>0</v>
      </c>
    </row>
    <row r="34" spans="1:3" ht="9.75" customHeight="1" x14ac:dyDescent="0.25">
      <c r="A34" s="459" t="s">
        <v>573</v>
      </c>
      <c r="B34" s="460" t="s">
        <v>290</v>
      </c>
      <c r="C34" s="458">
        <v>0</v>
      </c>
    </row>
    <row r="35" spans="1:3" ht="9.75" customHeight="1" x14ac:dyDescent="0.25">
      <c r="A35" s="459" t="s">
        <v>574</v>
      </c>
      <c r="B35" s="460" t="s">
        <v>297</v>
      </c>
      <c r="C35" s="458">
        <v>0</v>
      </c>
    </row>
    <row r="36" spans="1:3" ht="9.75" customHeight="1" x14ac:dyDescent="0.25">
      <c r="A36" s="459" t="s">
        <v>575</v>
      </c>
      <c r="B36" s="460" t="s">
        <v>307</v>
      </c>
      <c r="C36" s="458">
        <v>0</v>
      </c>
    </row>
    <row r="37" spans="1:3" ht="9.75" customHeight="1" x14ac:dyDescent="0.25">
      <c r="A37" s="459" t="s">
        <v>576</v>
      </c>
      <c r="B37" s="460" t="s">
        <v>577</v>
      </c>
      <c r="C37" s="458">
        <v>0</v>
      </c>
    </row>
    <row r="38" spans="1:3" ht="9.75" customHeight="1" x14ac:dyDescent="0.25">
      <c r="A38" s="459" t="s">
        <v>578</v>
      </c>
      <c r="B38" s="457" t="s">
        <v>579</v>
      </c>
      <c r="C38" s="466">
        <v>2596105.34</v>
      </c>
    </row>
    <row r="39" spans="1:3" ht="7.5" customHeight="1" x14ac:dyDescent="0.25">
      <c r="A39" s="453"/>
      <c r="B39" s="467"/>
      <c r="C39" s="468"/>
    </row>
    <row r="40" spans="1:3" ht="9.75" customHeight="1" x14ac:dyDescent="0.25">
      <c r="A40" s="469" t="s">
        <v>580</v>
      </c>
      <c r="B40" s="431"/>
      <c r="C40" s="432">
        <f>C6-C8+C31</f>
        <v>0</v>
      </c>
    </row>
    <row r="41" spans="1:3" ht="9.75" customHeight="1" x14ac:dyDescent="0.25">
      <c r="A41" s="413"/>
      <c r="B41" s="413"/>
      <c r="C41" s="413"/>
    </row>
    <row r="42" spans="1:3" ht="9.75" customHeight="1" x14ac:dyDescent="0.25">
      <c r="A42" s="413"/>
      <c r="B42" s="402" t="s">
        <v>2009</v>
      </c>
      <c r="C42" s="413"/>
    </row>
    <row r="43" spans="1:3" ht="15" customHeight="1" x14ac:dyDescent="0.25">
      <c r="B43" s="481" t="s">
        <v>2011</v>
      </c>
    </row>
  </sheetData>
  <mergeCells count="5">
    <mergeCell ref="A1:C1"/>
    <mergeCell ref="A2:C2"/>
    <mergeCell ref="A3:C3"/>
    <mergeCell ref="A4:C4"/>
    <mergeCell ref="A5:B5"/>
  </mergeCells>
  <pageMargins left="0.70866141732283472" right="0.70866141732283472" top="0.74803149606299213" bottom="0.74803149606299213" header="0" footer="0"/>
  <pageSetup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J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style="397" customWidth="1"/>
    <col min="2" max="2" width="72.140625" style="397" customWidth="1"/>
    <col min="3" max="7" width="15.85546875" style="397" customWidth="1"/>
    <col min="8" max="8" width="11.85546875" style="397" customWidth="1"/>
    <col min="9" max="9" width="13.42578125" style="397" customWidth="1"/>
    <col min="10" max="10" width="13.140625" style="397" customWidth="1"/>
    <col min="11" max="26" width="9.140625" style="397" customWidth="1"/>
    <col min="27" max="16384" width="14.42578125" style="397"/>
  </cols>
  <sheetData>
    <row r="1" spans="1:10" ht="11.25" customHeight="1" x14ac:dyDescent="0.25">
      <c r="A1" s="591" t="s">
        <v>2012</v>
      </c>
      <c r="B1" s="592"/>
      <c r="C1" s="592"/>
      <c r="D1" s="592"/>
      <c r="E1" s="592"/>
      <c r="F1" s="592"/>
      <c r="G1" s="419" t="s">
        <v>92</v>
      </c>
      <c r="H1" s="396">
        <v>2024</v>
      </c>
      <c r="I1" s="402"/>
      <c r="J1" s="402"/>
    </row>
    <row r="2" spans="1:10" ht="11.25" customHeight="1" x14ac:dyDescent="0.25">
      <c r="A2" s="591" t="s">
        <v>581</v>
      </c>
      <c r="B2" s="592"/>
      <c r="C2" s="592"/>
      <c r="D2" s="592"/>
      <c r="E2" s="592"/>
      <c r="F2" s="592"/>
      <c r="G2" s="419" t="s">
        <v>94</v>
      </c>
      <c r="H2" s="396" t="s">
        <v>636</v>
      </c>
      <c r="I2" s="402"/>
      <c r="J2" s="402"/>
    </row>
    <row r="3" spans="1:10" ht="11.25" customHeight="1" x14ac:dyDescent="0.25">
      <c r="A3" s="591" t="s">
        <v>1959</v>
      </c>
      <c r="B3" s="592"/>
      <c r="C3" s="592"/>
      <c r="D3" s="592"/>
      <c r="E3" s="592"/>
      <c r="F3" s="592"/>
      <c r="G3" s="419" t="s">
        <v>95</v>
      </c>
      <c r="H3" s="396" t="s">
        <v>638</v>
      </c>
      <c r="I3" s="402"/>
      <c r="J3" s="402"/>
    </row>
    <row r="4" spans="1:10" ht="11.25" customHeight="1" x14ac:dyDescent="0.25">
      <c r="A4" s="591" t="s">
        <v>96</v>
      </c>
      <c r="B4" s="592"/>
      <c r="C4" s="592"/>
      <c r="D4" s="592"/>
      <c r="E4" s="592"/>
      <c r="F4" s="592"/>
      <c r="G4" s="419"/>
      <c r="H4" s="396"/>
      <c r="I4" s="402"/>
      <c r="J4" s="402"/>
    </row>
    <row r="5" spans="1:10" ht="9.75" customHeight="1" x14ac:dyDescent="0.25">
      <c r="A5" s="399" t="s">
        <v>97</v>
      </c>
      <c r="B5" s="400"/>
      <c r="C5" s="400"/>
      <c r="D5" s="400"/>
      <c r="E5" s="400"/>
      <c r="F5" s="400"/>
      <c r="G5" s="400"/>
      <c r="H5" s="400"/>
      <c r="I5" s="402"/>
      <c r="J5" s="402"/>
    </row>
    <row r="6" spans="1:10" ht="9.75" customHeight="1" x14ac:dyDescent="0.25">
      <c r="A6" s="402"/>
      <c r="B6" s="402"/>
      <c r="C6" s="402"/>
      <c r="D6" s="402"/>
      <c r="E6" s="402"/>
      <c r="F6" s="402"/>
      <c r="G6" s="402"/>
      <c r="H6" s="402"/>
      <c r="I6" s="402"/>
      <c r="J6" s="402"/>
    </row>
    <row r="7" spans="1:10" ht="9.75" customHeight="1" x14ac:dyDescent="0.25">
      <c r="A7" s="402"/>
      <c r="B7" s="402"/>
      <c r="C7" s="402"/>
      <c r="D7" s="402"/>
      <c r="E7" s="402"/>
      <c r="F7" s="402"/>
      <c r="G7" s="402"/>
      <c r="H7" s="402"/>
      <c r="I7" s="402"/>
      <c r="J7" s="402"/>
    </row>
    <row r="8" spans="1:10" ht="24.75" customHeight="1" x14ac:dyDescent="0.25">
      <c r="A8" s="470" t="s">
        <v>99</v>
      </c>
      <c r="B8" s="470" t="s">
        <v>528</v>
      </c>
      <c r="C8" s="471" t="s">
        <v>582</v>
      </c>
      <c r="D8" s="471" t="s">
        <v>583</v>
      </c>
      <c r="E8" s="471" t="s">
        <v>584</v>
      </c>
      <c r="F8" s="471" t="s">
        <v>585</v>
      </c>
      <c r="G8" s="471" t="s">
        <v>586</v>
      </c>
      <c r="H8" s="471" t="s">
        <v>587</v>
      </c>
      <c r="I8" s="471" t="s">
        <v>588</v>
      </c>
      <c r="J8" s="471" t="s">
        <v>589</v>
      </c>
    </row>
    <row r="9" spans="1:10" ht="9.75" customHeight="1" x14ac:dyDescent="0.25">
      <c r="A9" s="423">
        <v>7000</v>
      </c>
      <c r="B9" s="424" t="s">
        <v>590</v>
      </c>
      <c r="C9" s="426"/>
      <c r="D9" s="426"/>
      <c r="E9" s="426"/>
      <c r="F9" s="426"/>
      <c r="G9" s="426"/>
      <c r="H9" s="426"/>
      <c r="I9" s="426"/>
      <c r="J9" s="426"/>
    </row>
    <row r="10" spans="1:10" ht="9.75" customHeight="1" x14ac:dyDescent="0.25">
      <c r="A10" s="402">
        <v>7110</v>
      </c>
      <c r="B10" s="428" t="s">
        <v>586</v>
      </c>
      <c r="C10" s="421">
        <v>0</v>
      </c>
      <c r="D10" s="421">
        <v>0</v>
      </c>
      <c r="E10" s="421">
        <v>0</v>
      </c>
      <c r="F10" s="421">
        <v>0</v>
      </c>
      <c r="G10" s="402"/>
      <c r="H10" s="402"/>
      <c r="I10" s="402"/>
      <c r="J10" s="402"/>
    </row>
    <row r="11" spans="1:10" ht="9.75" customHeight="1" x14ac:dyDescent="0.25">
      <c r="A11" s="402">
        <v>7120</v>
      </c>
      <c r="B11" s="428" t="s">
        <v>591</v>
      </c>
      <c r="C11" s="421">
        <v>0</v>
      </c>
      <c r="D11" s="421">
        <v>0</v>
      </c>
      <c r="E11" s="421">
        <v>0</v>
      </c>
      <c r="F11" s="421">
        <v>0</v>
      </c>
      <c r="G11" s="402"/>
      <c r="H11" s="402"/>
      <c r="I11" s="402"/>
      <c r="J11" s="402"/>
    </row>
    <row r="12" spans="1:10" ht="9.75" customHeight="1" x14ac:dyDescent="0.25">
      <c r="A12" s="402">
        <v>7130</v>
      </c>
      <c r="B12" s="428" t="s">
        <v>592</v>
      </c>
      <c r="C12" s="421">
        <v>0</v>
      </c>
      <c r="D12" s="421">
        <v>0</v>
      </c>
      <c r="E12" s="421">
        <v>0</v>
      </c>
      <c r="F12" s="421">
        <v>0</v>
      </c>
      <c r="G12" s="402"/>
      <c r="H12" s="402"/>
      <c r="I12" s="402"/>
      <c r="J12" s="402"/>
    </row>
    <row r="13" spans="1:10" ht="9.75" customHeight="1" x14ac:dyDescent="0.25">
      <c r="A13" s="402">
        <v>7140</v>
      </c>
      <c r="B13" s="428" t="s">
        <v>593</v>
      </c>
      <c r="C13" s="421">
        <v>0</v>
      </c>
      <c r="D13" s="421">
        <v>0</v>
      </c>
      <c r="E13" s="421">
        <v>0</v>
      </c>
      <c r="F13" s="421">
        <v>0</v>
      </c>
      <c r="G13" s="402"/>
      <c r="H13" s="402"/>
      <c r="I13" s="402"/>
      <c r="J13" s="402"/>
    </row>
    <row r="14" spans="1:10" ht="9.75" customHeight="1" x14ac:dyDescent="0.25">
      <c r="A14" s="402">
        <v>7150</v>
      </c>
      <c r="B14" s="428" t="s">
        <v>594</v>
      </c>
      <c r="C14" s="421">
        <v>0</v>
      </c>
      <c r="D14" s="421">
        <v>0</v>
      </c>
      <c r="E14" s="421">
        <v>0</v>
      </c>
      <c r="F14" s="421">
        <v>0</v>
      </c>
      <c r="G14" s="402"/>
      <c r="H14" s="402"/>
      <c r="I14" s="402"/>
      <c r="J14" s="402"/>
    </row>
    <row r="15" spans="1:10" ht="9.75" customHeight="1" x14ac:dyDescent="0.25">
      <c r="A15" s="402">
        <v>7160</v>
      </c>
      <c r="B15" s="428" t="s">
        <v>595</v>
      </c>
      <c r="C15" s="421">
        <v>0</v>
      </c>
      <c r="D15" s="421">
        <v>0</v>
      </c>
      <c r="E15" s="421">
        <v>0</v>
      </c>
      <c r="F15" s="421">
        <v>0</v>
      </c>
      <c r="G15" s="402"/>
      <c r="H15" s="402"/>
      <c r="I15" s="402"/>
      <c r="J15" s="402"/>
    </row>
    <row r="16" spans="1:10" ht="9.75" customHeight="1" x14ac:dyDescent="0.25">
      <c r="A16" s="402">
        <v>7210</v>
      </c>
      <c r="B16" s="428" t="s">
        <v>596</v>
      </c>
      <c r="C16" s="421">
        <v>0</v>
      </c>
      <c r="D16" s="421">
        <v>0</v>
      </c>
      <c r="E16" s="421">
        <v>0</v>
      </c>
      <c r="F16" s="421">
        <v>0</v>
      </c>
      <c r="G16" s="402"/>
      <c r="H16" s="402"/>
      <c r="I16" s="402"/>
      <c r="J16" s="402"/>
    </row>
    <row r="17" spans="1:10" ht="9.75" customHeight="1" x14ac:dyDescent="0.25">
      <c r="A17" s="402">
        <v>7220</v>
      </c>
      <c r="B17" s="428" t="s">
        <v>597</v>
      </c>
      <c r="C17" s="421">
        <v>0</v>
      </c>
      <c r="D17" s="421">
        <v>0</v>
      </c>
      <c r="E17" s="421">
        <v>0</v>
      </c>
      <c r="F17" s="421">
        <v>0</v>
      </c>
      <c r="G17" s="402"/>
      <c r="H17" s="402"/>
      <c r="I17" s="402"/>
      <c r="J17" s="402"/>
    </row>
    <row r="18" spans="1:10" ht="9.75" customHeight="1" x14ac:dyDescent="0.25">
      <c r="A18" s="402">
        <v>7230</v>
      </c>
      <c r="B18" s="428" t="s">
        <v>598</v>
      </c>
      <c r="C18" s="421">
        <v>0</v>
      </c>
      <c r="D18" s="421">
        <v>0</v>
      </c>
      <c r="E18" s="421">
        <v>0</v>
      </c>
      <c r="F18" s="421">
        <v>0</v>
      </c>
      <c r="G18" s="402"/>
      <c r="H18" s="402"/>
      <c r="I18" s="402"/>
      <c r="J18" s="402"/>
    </row>
    <row r="19" spans="1:10" ht="9.75" customHeight="1" x14ac:dyDescent="0.25">
      <c r="A19" s="402">
        <v>7240</v>
      </c>
      <c r="B19" s="428" t="s">
        <v>599</v>
      </c>
      <c r="C19" s="421">
        <v>0</v>
      </c>
      <c r="D19" s="421">
        <v>0</v>
      </c>
      <c r="E19" s="421">
        <v>0</v>
      </c>
      <c r="F19" s="421">
        <v>0</v>
      </c>
      <c r="G19" s="402"/>
      <c r="H19" s="402"/>
      <c r="I19" s="402"/>
      <c r="J19" s="402"/>
    </row>
    <row r="20" spans="1:10" ht="9.75" customHeight="1" x14ac:dyDescent="0.25">
      <c r="A20" s="402">
        <v>7250</v>
      </c>
      <c r="B20" s="428" t="s">
        <v>600</v>
      </c>
      <c r="C20" s="421">
        <v>0</v>
      </c>
      <c r="D20" s="421">
        <v>0</v>
      </c>
      <c r="E20" s="421">
        <v>0</v>
      </c>
      <c r="F20" s="421">
        <v>0</v>
      </c>
      <c r="G20" s="402"/>
      <c r="H20" s="402"/>
      <c r="I20" s="402"/>
      <c r="J20" s="402"/>
    </row>
    <row r="21" spans="1:10" ht="9.75" customHeight="1" x14ac:dyDescent="0.25">
      <c r="A21" s="402">
        <v>7260</v>
      </c>
      <c r="B21" s="428" t="s">
        <v>601</v>
      </c>
      <c r="C21" s="421">
        <v>0</v>
      </c>
      <c r="D21" s="421">
        <v>0</v>
      </c>
      <c r="E21" s="421">
        <v>0</v>
      </c>
      <c r="F21" s="421">
        <v>0</v>
      </c>
      <c r="G21" s="402"/>
      <c r="H21" s="402"/>
      <c r="I21" s="402"/>
      <c r="J21" s="402"/>
    </row>
    <row r="22" spans="1:10" ht="9.75" customHeight="1" x14ac:dyDescent="0.25">
      <c r="A22" s="402">
        <v>7310</v>
      </c>
      <c r="B22" s="428" t="s">
        <v>602</v>
      </c>
      <c r="C22" s="421">
        <v>0</v>
      </c>
      <c r="D22" s="421">
        <v>0</v>
      </c>
      <c r="E22" s="421">
        <v>0</v>
      </c>
      <c r="F22" s="421">
        <v>0</v>
      </c>
      <c r="G22" s="402"/>
      <c r="H22" s="402"/>
      <c r="I22" s="402"/>
      <c r="J22" s="402"/>
    </row>
    <row r="23" spans="1:10" ht="9.75" customHeight="1" x14ac:dyDescent="0.25">
      <c r="A23" s="402">
        <v>7320</v>
      </c>
      <c r="B23" s="428" t="s">
        <v>603</v>
      </c>
      <c r="C23" s="421">
        <v>0</v>
      </c>
      <c r="D23" s="421">
        <v>0</v>
      </c>
      <c r="E23" s="421">
        <v>0</v>
      </c>
      <c r="F23" s="421">
        <v>0</v>
      </c>
      <c r="G23" s="402"/>
      <c r="H23" s="402"/>
      <c r="I23" s="402"/>
      <c r="J23" s="402"/>
    </row>
    <row r="24" spans="1:10" ht="9.75" customHeight="1" x14ac:dyDescent="0.25">
      <c r="A24" s="402">
        <v>7330</v>
      </c>
      <c r="B24" s="428" t="s">
        <v>604</v>
      </c>
      <c r="C24" s="421">
        <v>0</v>
      </c>
      <c r="D24" s="421">
        <v>0</v>
      </c>
      <c r="E24" s="421">
        <v>0</v>
      </c>
      <c r="F24" s="421">
        <v>0</v>
      </c>
      <c r="G24" s="402"/>
      <c r="H24" s="402"/>
      <c r="I24" s="402"/>
      <c r="J24" s="402"/>
    </row>
    <row r="25" spans="1:10" ht="9.75" customHeight="1" x14ac:dyDescent="0.25">
      <c r="A25" s="402">
        <v>7340</v>
      </c>
      <c r="B25" s="428" t="s">
        <v>605</v>
      </c>
      <c r="C25" s="421">
        <v>0</v>
      </c>
      <c r="D25" s="421">
        <v>0</v>
      </c>
      <c r="E25" s="421">
        <v>0</v>
      </c>
      <c r="F25" s="421">
        <v>0</v>
      </c>
      <c r="G25" s="402"/>
      <c r="H25" s="402"/>
      <c r="I25" s="402"/>
      <c r="J25" s="402"/>
    </row>
    <row r="26" spans="1:10" ht="9.75" customHeight="1" x14ac:dyDescent="0.25">
      <c r="A26" s="402">
        <v>7350</v>
      </c>
      <c r="B26" s="428" t="s">
        <v>606</v>
      </c>
      <c r="C26" s="421">
        <v>0</v>
      </c>
      <c r="D26" s="421">
        <v>0</v>
      </c>
      <c r="E26" s="421">
        <v>0</v>
      </c>
      <c r="F26" s="421">
        <v>0</v>
      </c>
      <c r="G26" s="402"/>
      <c r="H26" s="402"/>
      <c r="I26" s="402"/>
      <c r="J26" s="402"/>
    </row>
    <row r="27" spans="1:10" ht="9.75" customHeight="1" x14ac:dyDescent="0.25">
      <c r="A27" s="402">
        <v>7360</v>
      </c>
      <c r="B27" s="428" t="s">
        <v>607</v>
      </c>
      <c r="C27" s="421">
        <v>0</v>
      </c>
      <c r="D27" s="421">
        <v>0</v>
      </c>
      <c r="E27" s="421">
        <v>0</v>
      </c>
      <c r="F27" s="421">
        <v>0</v>
      </c>
      <c r="G27" s="402"/>
      <c r="H27" s="402"/>
      <c r="I27" s="402"/>
      <c r="J27" s="402"/>
    </row>
    <row r="28" spans="1:10" ht="9.75" customHeight="1" x14ac:dyDescent="0.25">
      <c r="A28" s="402">
        <v>7410</v>
      </c>
      <c r="B28" s="428" t="s">
        <v>608</v>
      </c>
      <c r="C28" s="421">
        <v>0</v>
      </c>
      <c r="D28" s="421">
        <v>0</v>
      </c>
      <c r="E28" s="421">
        <v>0</v>
      </c>
      <c r="F28" s="421">
        <v>0</v>
      </c>
      <c r="G28" s="402"/>
      <c r="H28" s="402"/>
      <c r="I28" s="402"/>
      <c r="J28" s="402"/>
    </row>
    <row r="29" spans="1:10" ht="9.75" customHeight="1" x14ac:dyDescent="0.25">
      <c r="A29" s="402">
        <v>7420</v>
      </c>
      <c r="B29" s="428" t="s">
        <v>609</v>
      </c>
      <c r="C29" s="421">
        <v>0</v>
      </c>
      <c r="D29" s="421">
        <v>0</v>
      </c>
      <c r="E29" s="421">
        <v>0</v>
      </c>
      <c r="F29" s="421">
        <v>0</v>
      </c>
      <c r="G29" s="402"/>
      <c r="H29" s="402"/>
      <c r="I29" s="402"/>
      <c r="J29" s="402"/>
    </row>
    <row r="30" spans="1:10" ht="9.75" customHeight="1" x14ac:dyDescent="0.25">
      <c r="A30" s="402">
        <v>7510</v>
      </c>
      <c r="B30" s="428" t="s">
        <v>610</v>
      </c>
      <c r="C30" s="421">
        <v>0</v>
      </c>
      <c r="D30" s="421">
        <v>0</v>
      </c>
      <c r="E30" s="421">
        <v>0</v>
      </c>
      <c r="F30" s="421">
        <v>0</v>
      </c>
      <c r="G30" s="402"/>
      <c r="H30" s="402"/>
      <c r="I30" s="402"/>
      <c r="J30" s="402"/>
    </row>
    <row r="31" spans="1:10" ht="9.75" customHeight="1" x14ac:dyDescent="0.25">
      <c r="A31" s="402">
        <v>7520</v>
      </c>
      <c r="B31" s="428" t="s">
        <v>611</v>
      </c>
      <c r="C31" s="421">
        <v>0</v>
      </c>
      <c r="D31" s="421">
        <v>0</v>
      </c>
      <c r="E31" s="421">
        <v>0</v>
      </c>
      <c r="F31" s="421">
        <v>0</v>
      </c>
      <c r="G31" s="402"/>
      <c r="H31" s="402"/>
      <c r="I31" s="402"/>
      <c r="J31" s="402"/>
    </row>
    <row r="32" spans="1:10" ht="9.75" customHeight="1" x14ac:dyDescent="0.25">
      <c r="A32" s="402">
        <v>7610</v>
      </c>
      <c r="B32" s="428" t="s">
        <v>612</v>
      </c>
      <c r="C32" s="421">
        <v>0</v>
      </c>
      <c r="D32" s="421">
        <v>0</v>
      </c>
      <c r="E32" s="421">
        <v>0</v>
      </c>
      <c r="F32" s="421">
        <v>0</v>
      </c>
      <c r="G32" s="402"/>
      <c r="H32" s="402"/>
      <c r="I32" s="402"/>
      <c r="J32" s="402"/>
    </row>
    <row r="33" spans="1:10" ht="9.75" customHeight="1" x14ac:dyDescent="0.25">
      <c r="A33" s="402">
        <v>7620</v>
      </c>
      <c r="B33" s="428" t="s">
        <v>613</v>
      </c>
      <c r="C33" s="421">
        <v>0</v>
      </c>
      <c r="D33" s="421">
        <v>0</v>
      </c>
      <c r="E33" s="421">
        <v>0</v>
      </c>
      <c r="F33" s="421">
        <v>0</v>
      </c>
      <c r="G33" s="402"/>
      <c r="H33" s="402"/>
      <c r="I33" s="402"/>
      <c r="J33" s="402"/>
    </row>
    <row r="34" spans="1:10" ht="9.75" customHeight="1" x14ac:dyDescent="0.25">
      <c r="A34" s="402">
        <v>7630</v>
      </c>
      <c r="B34" s="428" t="s">
        <v>614</v>
      </c>
      <c r="C34" s="421">
        <v>0</v>
      </c>
      <c r="D34" s="421">
        <v>0</v>
      </c>
      <c r="E34" s="421">
        <v>0</v>
      </c>
      <c r="F34" s="421">
        <v>0</v>
      </c>
      <c r="G34" s="402"/>
      <c r="H34" s="402"/>
      <c r="I34" s="402"/>
      <c r="J34" s="402"/>
    </row>
    <row r="35" spans="1:10" ht="9.75" customHeight="1" x14ac:dyDescent="0.25">
      <c r="A35" s="402">
        <v>7640</v>
      </c>
      <c r="B35" s="428" t="s">
        <v>615</v>
      </c>
      <c r="C35" s="421">
        <v>0</v>
      </c>
      <c r="D35" s="421">
        <v>0</v>
      </c>
      <c r="E35" s="421">
        <v>0</v>
      </c>
      <c r="F35" s="421">
        <v>0</v>
      </c>
      <c r="G35" s="402"/>
      <c r="H35" s="402"/>
      <c r="I35" s="402"/>
      <c r="J35" s="402"/>
    </row>
    <row r="36" spans="1:10" ht="9.75" customHeight="1" x14ac:dyDescent="0.25">
      <c r="A36" s="402"/>
      <c r="B36" s="402"/>
      <c r="C36" s="421"/>
      <c r="D36" s="421"/>
      <c r="E36" s="421"/>
      <c r="F36" s="421"/>
      <c r="G36" s="402"/>
      <c r="H36" s="402"/>
      <c r="I36" s="402"/>
      <c r="J36" s="402"/>
    </row>
    <row r="37" spans="1:10" ht="9.75" customHeight="1" x14ac:dyDescent="0.25">
      <c r="A37" s="423">
        <v>8000</v>
      </c>
      <c r="B37" s="424" t="s">
        <v>616</v>
      </c>
      <c r="C37" s="426"/>
      <c r="D37" s="426"/>
      <c r="E37" s="426"/>
      <c r="F37" s="426"/>
      <c r="G37" s="426"/>
      <c r="H37" s="426"/>
      <c r="I37" s="426"/>
      <c r="J37" s="426"/>
    </row>
    <row r="38" spans="1:10" ht="9.75" customHeight="1" thickBot="1" x14ac:dyDescent="0.3">
      <c r="A38" s="402"/>
      <c r="B38" s="402"/>
      <c r="C38" s="402"/>
      <c r="D38" s="402"/>
      <c r="E38" s="402"/>
      <c r="F38" s="402"/>
      <c r="G38" s="402"/>
      <c r="H38" s="402"/>
      <c r="I38" s="402"/>
      <c r="J38" s="402"/>
    </row>
    <row r="39" spans="1:10" ht="9.75" customHeight="1" x14ac:dyDescent="0.25">
      <c r="A39" s="402"/>
      <c r="B39" s="606" t="s">
        <v>617</v>
      </c>
      <c r="C39" s="607"/>
      <c r="D39" s="402"/>
      <c r="E39" s="402"/>
      <c r="F39" s="402"/>
      <c r="G39" s="402"/>
      <c r="H39" s="402"/>
      <c r="I39" s="402"/>
      <c r="J39" s="402"/>
    </row>
    <row r="40" spans="1:10" ht="9.75" customHeight="1" x14ac:dyDescent="0.25">
      <c r="A40" s="402"/>
      <c r="B40" s="472" t="s">
        <v>528</v>
      </c>
      <c r="C40" s="473">
        <v>2024</v>
      </c>
      <c r="D40" s="402"/>
      <c r="E40" s="402"/>
      <c r="F40" s="402"/>
      <c r="G40" s="402"/>
      <c r="H40" s="402"/>
      <c r="I40" s="402"/>
      <c r="J40" s="402"/>
    </row>
    <row r="41" spans="1:10" ht="9.75" customHeight="1" x14ac:dyDescent="0.25">
      <c r="A41" s="402">
        <v>8110</v>
      </c>
      <c r="B41" s="474" t="s">
        <v>618</v>
      </c>
      <c r="C41" s="482">
        <v>0</v>
      </c>
      <c r="D41" s="402"/>
      <c r="E41" s="402"/>
      <c r="F41" s="402"/>
      <c r="G41" s="402"/>
      <c r="H41" s="402"/>
      <c r="I41" s="402"/>
      <c r="J41" s="402"/>
    </row>
    <row r="42" spans="1:10" ht="9.75" customHeight="1" x14ac:dyDescent="0.25">
      <c r="A42" s="402">
        <v>8120</v>
      </c>
      <c r="B42" s="474" t="s">
        <v>619</v>
      </c>
      <c r="C42" s="482">
        <v>0</v>
      </c>
      <c r="D42" s="402"/>
      <c r="E42" s="402"/>
      <c r="F42" s="402"/>
      <c r="G42" s="402"/>
      <c r="H42" s="402"/>
      <c r="I42" s="402"/>
      <c r="J42" s="402"/>
    </row>
    <row r="43" spans="1:10" ht="9.75" customHeight="1" x14ac:dyDescent="0.25">
      <c r="A43" s="402">
        <v>8130</v>
      </c>
      <c r="B43" s="474" t="s">
        <v>620</v>
      </c>
      <c r="C43" s="482">
        <v>0</v>
      </c>
      <c r="D43" s="402"/>
      <c r="E43" s="402"/>
      <c r="F43" s="402"/>
      <c r="G43" s="402"/>
      <c r="H43" s="402"/>
      <c r="I43" s="402"/>
      <c r="J43" s="402"/>
    </row>
    <row r="44" spans="1:10" ht="9.75" customHeight="1" x14ac:dyDescent="0.25">
      <c r="A44" s="402">
        <v>8140</v>
      </c>
      <c r="B44" s="474" t="s">
        <v>621</v>
      </c>
      <c r="C44" s="482">
        <v>3265203.31</v>
      </c>
      <c r="D44" s="402"/>
      <c r="E44" s="402"/>
      <c r="F44" s="402"/>
      <c r="G44" s="402"/>
      <c r="H44" s="402"/>
      <c r="I44" s="402"/>
      <c r="J44" s="402"/>
    </row>
    <row r="45" spans="1:10" ht="9.75" customHeight="1" thickBot="1" x14ac:dyDescent="0.3">
      <c r="A45" s="402">
        <v>8150</v>
      </c>
      <c r="B45" s="475" t="s">
        <v>622</v>
      </c>
      <c r="C45" s="483">
        <v>-3265203.31</v>
      </c>
      <c r="D45" s="402"/>
      <c r="E45" s="402"/>
      <c r="F45" s="402"/>
      <c r="G45" s="402"/>
      <c r="H45" s="402"/>
      <c r="I45" s="402"/>
      <c r="J45" s="402"/>
    </row>
    <row r="46" spans="1:10" ht="9.75" customHeight="1" x14ac:dyDescent="0.25">
      <c r="A46" s="402"/>
      <c r="B46" s="402"/>
      <c r="C46" s="402"/>
      <c r="D46" s="402"/>
      <c r="E46" s="402"/>
      <c r="F46" s="402"/>
      <c r="G46" s="402"/>
      <c r="H46" s="402"/>
      <c r="I46" s="402"/>
      <c r="J46" s="402"/>
    </row>
    <row r="47" spans="1:10" ht="9.75" customHeight="1" thickBot="1" x14ac:dyDescent="0.3">
      <c r="A47" s="402"/>
      <c r="B47" s="402"/>
      <c r="C47" s="402"/>
      <c r="D47" s="402"/>
      <c r="E47" s="402"/>
      <c r="F47" s="402"/>
      <c r="G47" s="402"/>
      <c r="H47" s="402"/>
      <c r="I47" s="402"/>
      <c r="J47" s="402"/>
    </row>
    <row r="48" spans="1:10" ht="9.75" customHeight="1" x14ac:dyDescent="0.25">
      <c r="A48" s="402"/>
      <c r="B48" s="606" t="s">
        <v>623</v>
      </c>
      <c r="C48" s="607"/>
      <c r="D48" s="402"/>
      <c r="E48" s="402"/>
      <c r="F48" s="402"/>
      <c r="G48" s="402"/>
      <c r="H48" s="402"/>
      <c r="I48" s="402"/>
      <c r="J48" s="402"/>
    </row>
    <row r="49" spans="1:5" ht="9.75" customHeight="1" x14ac:dyDescent="0.25">
      <c r="A49" s="402"/>
      <c r="B49" s="472" t="s">
        <v>528</v>
      </c>
      <c r="C49" s="473">
        <v>2024</v>
      </c>
    </row>
    <row r="50" spans="1:5" ht="9.75" customHeight="1" x14ac:dyDescent="0.25">
      <c r="A50" s="402">
        <v>8210</v>
      </c>
      <c r="B50" s="474" t="s">
        <v>624</v>
      </c>
      <c r="C50" s="476">
        <v>0</v>
      </c>
    </row>
    <row r="51" spans="1:5" ht="9.75" customHeight="1" x14ac:dyDescent="0.25">
      <c r="A51" s="402">
        <v>8220</v>
      </c>
      <c r="B51" s="474" t="s">
        <v>625</v>
      </c>
      <c r="C51" s="476">
        <v>0</v>
      </c>
    </row>
    <row r="52" spans="1:5" ht="9.75" customHeight="1" x14ac:dyDescent="0.25">
      <c r="A52" s="402">
        <v>8230</v>
      </c>
      <c r="B52" s="474" t="s">
        <v>626</v>
      </c>
      <c r="C52" s="476">
        <v>0</v>
      </c>
    </row>
    <row r="53" spans="1:5" ht="9.75" customHeight="1" x14ac:dyDescent="0.25">
      <c r="A53" s="402">
        <v>8240</v>
      </c>
      <c r="B53" s="474" t="s">
        <v>627</v>
      </c>
      <c r="C53" s="476">
        <v>-2599384.0699999998</v>
      </c>
      <c r="E53" s="411"/>
    </row>
    <row r="54" spans="1:5" ht="9.75" customHeight="1" x14ac:dyDescent="0.25">
      <c r="A54" s="402">
        <v>8250</v>
      </c>
      <c r="B54" s="474" t="s">
        <v>628</v>
      </c>
      <c r="C54" s="476">
        <v>2599384.0699999998</v>
      </c>
    </row>
    <row r="55" spans="1:5" ht="9.75" customHeight="1" x14ac:dyDescent="0.25">
      <c r="A55" s="402">
        <v>8260</v>
      </c>
      <c r="B55" s="474" t="s">
        <v>629</v>
      </c>
      <c r="C55" s="476">
        <v>0</v>
      </c>
    </row>
    <row r="56" spans="1:5" ht="9.75" customHeight="1" thickBot="1" x14ac:dyDescent="0.3">
      <c r="A56" s="402">
        <v>8270</v>
      </c>
      <c r="B56" s="475" t="s">
        <v>630</v>
      </c>
      <c r="C56" s="477">
        <v>0</v>
      </c>
    </row>
    <row r="57" spans="1:5" ht="9.75" customHeight="1" x14ac:dyDescent="0.25">
      <c r="A57" s="402"/>
      <c r="B57" s="402"/>
      <c r="C57" s="402"/>
    </row>
    <row r="58" spans="1:5" ht="9.75" customHeight="1" x14ac:dyDescent="0.25">
      <c r="A58" s="402"/>
      <c r="B58" s="402"/>
      <c r="C58" s="402"/>
    </row>
    <row r="59" spans="1:5" ht="9.75" customHeight="1" x14ac:dyDescent="0.25">
      <c r="A59" s="402"/>
      <c r="B59" s="402" t="s">
        <v>309</v>
      </c>
      <c r="C59" s="402"/>
    </row>
  </sheetData>
  <mergeCells count="6">
    <mergeCell ref="B48:C48"/>
    <mergeCell ref="A1:F1"/>
    <mergeCell ref="A2:F2"/>
    <mergeCell ref="A3:F3"/>
    <mergeCell ref="A4:F4"/>
    <mergeCell ref="B39:C39"/>
  </mergeCells>
  <pageMargins left="0.70866141732283472" right="0.70866141732283472" top="0.74803149606299213" bottom="0.74803149606299213" header="0" footer="0"/>
  <pageSetup scale="60" fitToHeight="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4"/>
  <sheetViews>
    <sheetView showGridLines="0" view="pageBreakPreview" zoomScaleNormal="100" zoomScaleSheetLayoutView="100" workbookViewId="0">
      <selection activeCell="B22" sqref="B22"/>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1958</v>
      </c>
      <c r="B1" s="525"/>
      <c r="C1" s="526"/>
    </row>
    <row r="2" spans="1:3" ht="11.25" customHeight="1" x14ac:dyDescent="0.25">
      <c r="A2" s="527" t="s">
        <v>526</v>
      </c>
      <c r="B2" s="519"/>
      <c r="C2" s="528"/>
    </row>
    <row r="3" spans="1:3" ht="11.25" customHeight="1" x14ac:dyDescent="0.25">
      <c r="A3" s="527" t="s">
        <v>1959</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201078239.49000001</v>
      </c>
    </row>
    <row r="7" spans="1:3" ht="7.5" customHeight="1" x14ac:dyDescent="0.25">
      <c r="A7" s="5"/>
      <c r="B7" s="73"/>
      <c r="C7" s="134"/>
    </row>
    <row r="8" spans="1:3" ht="9.75" customHeight="1" x14ac:dyDescent="0.25">
      <c r="A8" s="75" t="s">
        <v>530</v>
      </c>
      <c r="B8" s="75"/>
      <c r="C8" s="76">
        <f>SUM(C9:C14)</f>
        <v>3483784.78</v>
      </c>
    </row>
    <row r="9" spans="1:3" ht="9.75" customHeight="1" x14ac:dyDescent="0.25">
      <c r="A9" s="77" t="s">
        <v>531</v>
      </c>
      <c r="B9" s="78" t="s">
        <v>167</v>
      </c>
      <c r="C9" s="79">
        <v>3483784.78</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0</v>
      </c>
    </row>
    <row r="15" spans="1:3" ht="7.5" customHeight="1" x14ac:dyDescent="0.25">
      <c r="A15" s="5"/>
      <c r="B15" s="84"/>
      <c r="C15" s="85"/>
    </row>
    <row r="16" spans="1:3" ht="9.75" customHeight="1" x14ac:dyDescent="0.25">
      <c r="A16" s="75" t="s">
        <v>539</v>
      </c>
      <c r="B16" s="73"/>
      <c r="C16" s="76">
        <f>SUM(C17:C19)</f>
        <v>0</v>
      </c>
    </row>
    <row r="17" spans="1:5" ht="9.75" customHeight="1" x14ac:dyDescent="0.25">
      <c r="A17" s="86">
        <v>3.1</v>
      </c>
      <c r="B17" s="81" t="s">
        <v>540</v>
      </c>
      <c r="C17" s="79">
        <v>0</v>
      </c>
    </row>
    <row r="18" spans="1:5" ht="9.75" customHeight="1" x14ac:dyDescent="0.25">
      <c r="A18" s="87">
        <v>3.2</v>
      </c>
      <c r="B18" s="81" t="s">
        <v>541</v>
      </c>
      <c r="C18" s="79">
        <v>0</v>
      </c>
    </row>
    <row r="19" spans="1:5" ht="9.75" customHeight="1" x14ac:dyDescent="0.25">
      <c r="A19" s="87">
        <v>3.3</v>
      </c>
      <c r="B19" s="83" t="s">
        <v>542</v>
      </c>
      <c r="C19" s="88">
        <v>0</v>
      </c>
    </row>
    <row r="20" spans="1:5" ht="7.5" customHeight="1" x14ac:dyDescent="0.25">
      <c r="A20" s="5"/>
      <c r="B20" s="83"/>
      <c r="C20" s="90"/>
    </row>
    <row r="21" spans="1:5" ht="9.75" customHeight="1" x14ac:dyDescent="0.25">
      <c r="A21" s="91" t="s">
        <v>543</v>
      </c>
      <c r="B21" s="91"/>
      <c r="C21" s="133">
        <f>C6+C8-C16</f>
        <v>204562024.27000001</v>
      </c>
      <c r="E21" s="65"/>
    </row>
    <row r="22" spans="1:5" ht="9.75" customHeight="1" x14ac:dyDescent="0.25">
      <c r="A22" s="5"/>
      <c r="B22" s="5"/>
      <c r="C22" s="5"/>
    </row>
    <row r="23" spans="1:5" ht="9.75" customHeight="1" x14ac:dyDescent="0.25">
      <c r="A23" s="5"/>
      <c r="B23" s="25" t="s">
        <v>631</v>
      </c>
      <c r="C23" s="5"/>
      <c r="D23" s="65"/>
      <c r="E23" s="65"/>
    </row>
    <row r="24" spans="1:5" ht="15" customHeight="1" x14ac:dyDescent="0.25">
      <c r="B24" s="25" t="s">
        <v>632</v>
      </c>
    </row>
  </sheetData>
  <mergeCells count="5">
    <mergeCell ref="A1:C1"/>
    <mergeCell ref="A2:C2"/>
    <mergeCell ref="A3:C3"/>
    <mergeCell ref="A4:C4"/>
    <mergeCell ref="A5:B5"/>
  </mergeCells>
  <printOptions horizontalCentered="1"/>
  <pageMargins left="0.55118110236220474" right="0" top="0.74803149606299213" bottom="0.74803149606299213" header="0.31496062992125984" footer="0.31496062992125984"/>
  <pageSetup scale="11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43"/>
  <sheetViews>
    <sheetView showGridLines="0" view="pageBreakPreview" zoomScaleNormal="100" zoomScaleSheetLayoutView="100" workbookViewId="0">
      <selection activeCell="A6" sqref="A6"/>
    </sheetView>
  </sheetViews>
  <sheetFormatPr baseColWidth="10" defaultColWidth="14.42578125" defaultRowHeight="15" customHeight="1" x14ac:dyDescent="0.25"/>
  <cols>
    <col min="1" max="1" width="3.85546875" customWidth="1"/>
    <col min="2" max="2" width="63.42578125" customWidth="1"/>
    <col min="3" max="3" width="17.85546875" customWidth="1"/>
    <col min="4" max="4" width="12.42578125" bestFit="1" customWidth="1"/>
    <col min="5" max="5" width="13.7109375" bestFit="1" customWidth="1"/>
    <col min="6" max="26" width="11.42578125" customWidth="1"/>
  </cols>
  <sheetData>
    <row r="1" spans="1:3" ht="11.25" customHeight="1" x14ac:dyDescent="0.25">
      <c r="A1" s="534" t="s">
        <v>1958</v>
      </c>
      <c r="B1" s="525"/>
      <c r="C1" s="526"/>
    </row>
    <row r="2" spans="1:3" ht="11.25" customHeight="1" x14ac:dyDescent="0.25">
      <c r="A2" s="535" t="s">
        <v>544</v>
      </c>
      <c r="B2" s="519"/>
      <c r="C2" s="528"/>
    </row>
    <row r="3" spans="1:3" ht="11.25" customHeight="1" x14ac:dyDescent="0.25">
      <c r="A3" s="535" t="s">
        <v>1959</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200712916.81999999</v>
      </c>
    </row>
    <row r="7" spans="1:3" ht="7.5" customHeight="1" x14ac:dyDescent="0.25">
      <c r="A7" s="96"/>
      <c r="B7" s="73"/>
      <c r="C7" s="74"/>
    </row>
    <row r="8" spans="1:3" ht="9.75" customHeight="1" x14ac:dyDescent="0.25">
      <c r="A8" s="75" t="s">
        <v>546</v>
      </c>
      <c r="B8" s="97"/>
      <c r="C8" s="76">
        <f>SUM(C9:C29)</f>
        <v>1519929.45</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284205.78000000003</v>
      </c>
    </row>
    <row r="12" spans="1:3" ht="9.75" customHeight="1" x14ac:dyDescent="0.25">
      <c r="A12" s="101">
        <v>2.4</v>
      </c>
      <c r="B12" s="102" t="s">
        <v>373</v>
      </c>
      <c r="C12" s="100">
        <v>430496.72</v>
      </c>
    </row>
    <row r="13" spans="1:3" ht="9.75" customHeight="1" x14ac:dyDescent="0.25">
      <c r="A13" s="101">
        <v>2.5</v>
      </c>
      <c r="B13" s="102" t="s">
        <v>374</v>
      </c>
      <c r="C13" s="100">
        <v>74287.53</v>
      </c>
    </row>
    <row r="14" spans="1:3" ht="9.75" customHeight="1" x14ac:dyDescent="0.25">
      <c r="A14" s="101">
        <v>2.6</v>
      </c>
      <c r="B14" s="102" t="s">
        <v>375</v>
      </c>
      <c r="C14" s="100">
        <v>467100</v>
      </c>
    </row>
    <row r="15" spans="1:3" ht="9.75" customHeight="1" x14ac:dyDescent="0.25">
      <c r="A15" s="101">
        <v>2.7</v>
      </c>
      <c r="B15" s="102" t="s">
        <v>376</v>
      </c>
      <c r="C15" s="100">
        <v>0</v>
      </c>
    </row>
    <row r="16" spans="1:3" ht="9.75" customHeight="1" x14ac:dyDescent="0.25">
      <c r="A16" s="101">
        <v>2.8</v>
      </c>
      <c r="B16" s="102" t="s">
        <v>377</v>
      </c>
      <c r="C16" s="100">
        <v>263806.59999999998</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32.82</v>
      </c>
    </row>
    <row r="30" spans="1:3" ht="7.5" customHeight="1" x14ac:dyDescent="0.25">
      <c r="A30" s="96"/>
      <c r="B30" s="103"/>
      <c r="C30" s="104"/>
    </row>
    <row r="31" spans="1:3" ht="9.75" customHeight="1" x14ac:dyDescent="0.25">
      <c r="A31" s="105" t="s">
        <v>570</v>
      </c>
      <c r="B31" s="106"/>
      <c r="C31" s="107">
        <f>SUM(C32:C38)</f>
        <v>3341365.85</v>
      </c>
    </row>
    <row r="32" spans="1:3" ht="9.75" customHeight="1" x14ac:dyDescent="0.25">
      <c r="A32" s="101" t="s">
        <v>571</v>
      </c>
      <c r="B32" s="102" t="s">
        <v>277</v>
      </c>
      <c r="C32" s="100">
        <v>3341333.69</v>
      </c>
    </row>
    <row r="33" spans="1:5" ht="9.75" customHeight="1" x14ac:dyDescent="0.25">
      <c r="A33" s="101" t="s">
        <v>572</v>
      </c>
      <c r="B33" s="102" t="s">
        <v>287</v>
      </c>
      <c r="C33" s="100">
        <v>0</v>
      </c>
    </row>
    <row r="34" spans="1:5" ht="9.75" customHeight="1" x14ac:dyDescent="0.25">
      <c r="A34" s="101" t="s">
        <v>573</v>
      </c>
      <c r="B34" s="102" t="s">
        <v>290</v>
      </c>
      <c r="C34" s="100">
        <v>32.159999999999997</v>
      </c>
    </row>
    <row r="35" spans="1:5" ht="9.75" customHeight="1" x14ac:dyDescent="0.25">
      <c r="A35" s="101" t="s">
        <v>574</v>
      </c>
      <c r="B35" s="102" t="s">
        <v>297</v>
      </c>
      <c r="C35" s="100">
        <v>0</v>
      </c>
    </row>
    <row r="36" spans="1:5" ht="9.75" customHeight="1" x14ac:dyDescent="0.25">
      <c r="A36" s="101" t="s">
        <v>575</v>
      </c>
      <c r="B36" s="102" t="s">
        <v>307</v>
      </c>
      <c r="C36" s="100">
        <v>0</v>
      </c>
    </row>
    <row r="37" spans="1:5" ht="9.75" customHeight="1" x14ac:dyDescent="0.25">
      <c r="A37" s="101" t="s">
        <v>576</v>
      </c>
      <c r="B37" s="102" t="s">
        <v>577</v>
      </c>
      <c r="C37" s="100">
        <v>0</v>
      </c>
    </row>
    <row r="38" spans="1:5" ht="9.75" customHeight="1" x14ac:dyDescent="0.25">
      <c r="A38" s="101" t="s">
        <v>578</v>
      </c>
      <c r="B38" s="99" t="s">
        <v>579</v>
      </c>
      <c r="C38" s="108">
        <v>0</v>
      </c>
    </row>
    <row r="39" spans="1:5" ht="7.5" customHeight="1" x14ac:dyDescent="0.25">
      <c r="A39" s="96"/>
      <c r="B39" s="109"/>
      <c r="C39" s="110"/>
    </row>
    <row r="40" spans="1:5" x14ac:dyDescent="0.25">
      <c r="A40" s="111" t="s">
        <v>580</v>
      </c>
      <c r="B40" s="70"/>
      <c r="C40" s="133">
        <f>C6-C8+C31</f>
        <v>202534353.22</v>
      </c>
      <c r="E40" s="65"/>
    </row>
    <row r="41" spans="1:5" ht="9.75" customHeight="1" x14ac:dyDescent="0.25">
      <c r="A41" s="5"/>
      <c r="B41" s="5"/>
      <c r="C41" s="5"/>
      <c r="D41" s="65"/>
    </row>
    <row r="42" spans="1:5" ht="9.75" customHeight="1" x14ac:dyDescent="0.25">
      <c r="A42" s="5"/>
      <c r="B42" s="25" t="s">
        <v>633</v>
      </c>
      <c r="C42" s="5"/>
      <c r="E42" s="65"/>
    </row>
    <row r="43" spans="1:5" ht="15" customHeight="1" x14ac:dyDescent="0.25">
      <c r="B43" s="25" t="s">
        <v>634</v>
      </c>
    </row>
  </sheetData>
  <mergeCells count="5">
    <mergeCell ref="A1:C1"/>
    <mergeCell ref="A2:C2"/>
    <mergeCell ref="A3:C3"/>
    <mergeCell ref="A4:C4"/>
    <mergeCell ref="A5:B5"/>
  </mergeCells>
  <pageMargins left="0.97" right="0.39370078740157483" top="0.74803149606299213" bottom="0.74803149606299213"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59"/>
  <sheetViews>
    <sheetView showGridLines="0" view="pageBreakPreview" zoomScaleNormal="100" zoomScaleSheetLayoutView="100" workbookViewId="0">
      <selection activeCell="A3" sqref="A3:F3"/>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3.140625" customWidth="1"/>
    <col min="11" max="26" width="9.140625" customWidth="1"/>
  </cols>
  <sheetData>
    <row r="1" spans="1:10" ht="11.25" customHeight="1" x14ac:dyDescent="0.25">
      <c r="A1" s="521" t="s">
        <v>1958</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1959</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153967944</v>
      </c>
      <c r="D41" s="25"/>
      <c r="E41" s="25"/>
      <c r="F41" s="25"/>
      <c r="G41" s="25"/>
      <c r="H41" s="25"/>
      <c r="I41" s="25"/>
      <c r="J41" s="25"/>
    </row>
    <row r="42" spans="1:10" ht="9.75" customHeight="1" x14ac:dyDescent="0.25">
      <c r="A42" s="25">
        <v>8120</v>
      </c>
      <c r="B42" s="120" t="s">
        <v>619</v>
      </c>
      <c r="C42" s="139">
        <v>3440315.51</v>
      </c>
      <c r="D42" s="25"/>
      <c r="E42" s="25"/>
      <c r="F42" s="25"/>
      <c r="G42" s="25"/>
      <c r="H42" s="25"/>
      <c r="I42" s="25"/>
      <c r="J42" s="25"/>
    </row>
    <row r="43" spans="1:10" ht="9.75" customHeight="1" x14ac:dyDescent="0.25">
      <c r="A43" s="25">
        <v>8130</v>
      </c>
      <c r="B43" s="120" t="s">
        <v>620</v>
      </c>
      <c r="C43" s="139">
        <v>50550611</v>
      </c>
      <c r="D43" s="25"/>
      <c r="E43" s="25"/>
      <c r="F43" s="25"/>
      <c r="G43" s="25"/>
      <c r="H43" s="25"/>
      <c r="I43" s="25"/>
      <c r="J43" s="25"/>
    </row>
    <row r="44" spans="1:10" ht="9.75" customHeight="1" x14ac:dyDescent="0.25">
      <c r="A44" s="25">
        <v>8140</v>
      </c>
      <c r="B44" s="120" t="s">
        <v>621</v>
      </c>
      <c r="C44" s="139">
        <v>0</v>
      </c>
      <c r="D44" s="25"/>
      <c r="E44" s="25"/>
      <c r="F44" s="25"/>
      <c r="G44" s="25"/>
      <c r="H44" s="25"/>
      <c r="I44" s="25"/>
      <c r="J44" s="25"/>
    </row>
    <row r="45" spans="1:10" ht="9.75" customHeight="1" thickBot="1" x14ac:dyDescent="0.3">
      <c r="A45" s="25">
        <v>8150</v>
      </c>
      <c r="B45" s="122" t="s">
        <v>622</v>
      </c>
      <c r="C45" s="140">
        <v>201078239.49000001</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4" ht="9.75" customHeight="1" x14ac:dyDescent="0.25">
      <c r="A49" s="25"/>
      <c r="B49" s="137" t="s">
        <v>528</v>
      </c>
      <c r="C49" s="138">
        <v>2024</v>
      </c>
    </row>
    <row r="50" spans="1:4" ht="9.75" customHeight="1" x14ac:dyDescent="0.25">
      <c r="A50" s="25">
        <v>8210</v>
      </c>
      <c r="B50" s="120" t="s">
        <v>624</v>
      </c>
      <c r="C50" s="139">
        <v>153967944</v>
      </c>
    </row>
    <row r="51" spans="1:4" ht="9.75" customHeight="1" x14ac:dyDescent="0.25">
      <c r="A51" s="25">
        <v>8220</v>
      </c>
      <c r="B51" s="120" t="s">
        <v>625</v>
      </c>
      <c r="C51" s="139">
        <v>3805638.18</v>
      </c>
    </row>
    <row r="52" spans="1:4" ht="9.75" customHeight="1" x14ac:dyDescent="0.25">
      <c r="A52" s="25">
        <v>8230</v>
      </c>
      <c r="B52" s="120" t="s">
        <v>626</v>
      </c>
      <c r="C52" s="139">
        <v>-50550611</v>
      </c>
      <c r="D52" s="65"/>
    </row>
    <row r="53" spans="1:4" ht="9.75" customHeight="1" x14ac:dyDescent="0.25">
      <c r="A53" s="25">
        <v>8240</v>
      </c>
      <c r="B53" s="120" t="s">
        <v>627</v>
      </c>
      <c r="C53" s="139">
        <v>0</v>
      </c>
    </row>
    <row r="54" spans="1:4" ht="9.75" customHeight="1" x14ac:dyDescent="0.25">
      <c r="A54" s="25">
        <v>8250</v>
      </c>
      <c r="B54" s="120" t="s">
        <v>628</v>
      </c>
      <c r="C54" s="139">
        <v>730836.03</v>
      </c>
      <c r="D54" s="65"/>
    </row>
    <row r="55" spans="1:4" ht="9.75" customHeight="1" x14ac:dyDescent="0.25">
      <c r="A55" s="25">
        <v>8260</v>
      </c>
      <c r="B55" s="120" t="s">
        <v>629</v>
      </c>
      <c r="C55" s="139">
        <v>0</v>
      </c>
    </row>
    <row r="56" spans="1:4" ht="9.75" customHeight="1" thickBot="1" x14ac:dyDescent="0.3">
      <c r="A56" s="25">
        <v>8270</v>
      </c>
      <c r="B56" s="122" t="s">
        <v>630</v>
      </c>
      <c r="C56" s="140">
        <v>199982080.78999999</v>
      </c>
      <c r="D56" s="65"/>
    </row>
    <row r="57" spans="1:4" ht="9.75" customHeight="1" x14ac:dyDescent="0.25">
      <c r="A57" s="25"/>
      <c r="B57" s="25"/>
      <c r="C57" s="25"/>
    </row>
    <row r="58" spans="1:4" ht="9.75" customHeight="1" x14ac:dyDescent="0.25">
      <c r="A58" s="25"/>
      <c r="B58" s="25"/>
      <c r="C58" s="25"/>
    </row>
    <row r="59" spans="1:4" x14ac:dyDescent="0.25">
      <c r="A59" s="25"/>
      <c r="B59" s="25" t="s">
        <v>309</v>
      </c>
      <c r="C59" s="25"/>
    </row>
  </sheetData>
  <mergeCells count="6">
    <mergeCell ref="B48:C48"/>
    <mergeCell ref="A1:F1"/>
    <mergeCell ref="A2:F2"/>
    <mergeCell ref="A3:F3"/>
    <mergeCell ref="A4:F4"/>
    <mergeCell ref="B39:C39"/>
  </mergeCells>
  <pageMargins left="0.39370078740157483" right="0.28000000000000003" top="0.39370078740157483" bottom="0.39370078740157483" header="0.39370078740157483" footer="0.39370078740157483"/>
  <pageSetup scale="6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28.28515625" customWidth="1"/>
    <col min="6" max="26" width="9.140625" customWidth="1"/>
  </cols>
  <sheetData>
    <row r="1" spans="1:5" s="143" customFormat="1" ht="11.25" customHeight="1" x14ac:dyDescent="0.25">
      <c r="A1" s="538" t="s">
        <v>635</v>
      </c>
      <c r="B1" s="538"/>
      <c r="C1" s="538"/>
      <c r="D1" s="141" t="s">
        <v>92</v>
      </c>
      <c r="E1" s="142">
        <v>2024</v>
      </c>
    </row>
    <row r="2" spans="1:5" s="144" customFormat="1" ht="11.25" customHeight="1" x14ac:dyDescent="0.25">
      <c r="A2" s="538" t="s">
        <v>93</v>
      </c>
      <c r="B2" s="538"/>
      <c r="C2" s="538"/>
      <c r="D2" s="141" t="s">
        <v>94</v>
      </c>
      <c r="E2" s="142" t="s">
        <v>636</v>
      </c>
    </row>
    <row r="3" spans="1:5" s="144" customFormat="1" ht="11.25" customHeight="1" x14ac:dyDescent="0.25">
      <c r="A3" s="538" t="s">
        <v>637</v>
      </c>
      <c r="B3" s="538"/>
      <c r="C3" s="538"/>
      <c r="D3" s="141" t="s">
        <v>95</v>
      </c>
      <c r="E3" s="142" t="s">
        <v>638</v>
      </c>
    </row>
    <row r="4" spans="1:5" s="144" customFormat="1" ht="11.25" customHeight="1" x14ac:dyDescent="0.25">
      <c r="A4" s="538" t="s">
        <v>96</v>
      </c>
      <c r="B4" s="538"/>
      <c r="C4" s="538"/>
      <c r="D4" s="145"/>
      <c r="E4" s="145"/>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32">
        <v>3189219541.29</v>
      </c>
      <c r="D9" s="33"/>
      <c r="E9" s="25"/>
    </row>
    <row r="10" spans="1:5" ht="9.75" customHeight="1" x14ac:dyDescent="0.25">
      <c r="A10" s="30">
        <v>4100</v>
      </c>
      <c r="B10" s="31" t="s">
        <v>34</v>
      </c>
      <c r="C10" s="32">
        <v>2822556397.02</v>
      </c>
      <c r="D10" s="33"/>
      <c r="E10" s="25"/>
    </row>
    <row r="11" spans="1:5" ht="11.25" customHeight="1" x14ac:dyDescent="0.25">
      <c r="A11" s="30">
        <v>4110</v>
      </c>
      <c r="B11" s="31" t="s">
        <v>105</v>
      </c>
      <c r="C11" s="32">
        <v>0</v>
      </c>
      <c r="D11" s="33" t="s">
        <v>106</v>
      </c>
      <c r="E11" s="25"/>
    </row>
    <row r="12" spans="1:5" ht="9.75" customHeight="1" x14ac:dyDescent="0.25">
      <c r="A12" s="35">
        <v>4111</v>
      </c>
      <c r="B12" s="5" t="s">
        <v>107</v>
      </c>
      <c r="C12" s="36">
        <v>0</v>
      </c>
      <c r="D12" s="33" t="s">
        <v>106</v>
      </c>
      <c r="E12" s="25"/>
    </row>
    <row r="13" spans="1:5" ht="9.75" customHeight="1" x14ac:dyDescent="0.25">
      <c r="A13" s="35">
        <v>4112</v>
      </c>
      <c r="B13" s="5" t="s">
        <v>108</v>
      </c>
      <c r="C13" s="36">
        <v>0</v>
      </c>
      <c r="D13" s="33" t="s">
        <v>106</v>
      </c>
      <c r="E13" s="25"/>
    </row>
    <row r="14" spans="1:5" ht="9.75" customHeight="1" x14ac:dyDescent="0.25">
      <c r="A14" s="35">
        <v>4113</v>
      </c>
      <c r="B14" s="5" t="s">
        <v>109</v>
      </c>
      <c r="C14" s="36">
        <v>0</v>
      </c>
      <c r="D14" s="33" t="s">
        <v>106</v>
      </c>
      <c r="E14" s="25"/>
    </row>
    <row r="15" spans="1:5" ht="9.75" customHeight="1" x14ac:dyDescent="0.25">
      <c r="A15" s="35">
        <v>4114</v>
      </c>
      <c r="B15" s="5" t="s">
        <v>110</v>
      </c>
      <c r="C15" s="36">
        <v>0</v>
      </c>
      <c r="D15" s="33" t="s">
        <v>106</v>
      </c>
      <c r="E15" s="25"/>
    </row>
    <row r="16" spans="1:5" ht="9.75" customHeight="1" x14ac:dyDescent="0.25">
      <c r="A16" s="35">
        <v>4115</v>
      </c>
      <c r="B16" s="5" t="s">
        <v>111</v>
      </c>
      <c r="C16" s="36">
        <v>0</v>
      </c>
      <c r="D16" s="33" t="s">
        <v>106</v>
      </c>
      <c r="E16" s="25"/>
    </row>
    <row r="17" spans="1:5" ht="9.75" customHeight="1" x14ac:dyDescent="0.25">
      <c r="A17" s="35">
        <v>4116</v>
      </c>
      <c r="B17" s="5" t="s">
        <v>112</v>
      </c>
      <c r="C17" s="36">
        <v>0</v>
      </c>
      <c r="D17" s="33" t="s">
        <v>106</v>
      </c>
      <c r="E17" s="25"/>
    </row>
    <row r="18" spans="1:5" ht="9.75" customHeight="1" x14ac:dyDescent="0.25">
      <c r="A18" s="35">
        <v>4117</v>
      </c>
      <c r="B18" s="5" t="s">
        <v>113</v>
      </c>
      <c r="C18" s="36">
        <v>0</v>
      </c>
      <c r="D18" s="33" t="s">
        <v>106</v>
      </c>
      <c r="E18" s="25"/>
    </row>
    <row r="19" spans="1:5" ht="9.75" customHeight="1" x14ac:dyDescent="0.25">
      <c r="A19" s="35">
        <v>4118</v>
      </c>
      <c r="B19" s="37" t="s">
        <v>114</v>
      </c>
      <c r="C19" s="36">
        <v>0</v>
      </c>
      <c r="D19" s="33" t="s">
        <v>106</v>
      </c>
      <c r="E19" s="25"/>
    </row>
    <row r="20" spans="1:5" ht="9.75" customHeight="1" x14ac:dyDescent="0.25">
      <c r="A20" s="35">
        <v>4119</v>
      </c>
      <c r="B20" s="5" t="s">
        <v>115</v>
      </c>
      <c r="C20" s="36">
        <v>0</v>
      </c>
      <c r="D20" s="33" t="s">
        <v>106</v>
      </c>
      <c r="E20" s="25"/>
    </row>
    <row r="21" spans="1:5" ht="9.75" customHeight="1" x14ac:dyDescent="0.25">
      <c r="A21" s="146">
        <v>4120</v>
      </c>
      <c r="B21" s="147" t="s">
        <v>116</v>
      </c>
      <c r="C21" s="32">
        <v>0</v>
      </c>
      <c r="D21" s="33" t="s">
        <v>106</v>
      </c>
      <c r="E21" s="25"/>
    </row>
    <row r="22" spans="1:5" ht="9.75" customHeight="1" x14ac:dyDescent="0.25">
      <c r="A22" s="35">
        <v>4121</v>
      </c>
      <c r="B22" s="5" t="s">
        <v>117</v>
      </c>
      <c r="C22" s="36">
        <v>0</v>
      </c>
      <c r="D22" s="33" t="s">
        <v>106</v>
      </c>
      <c r="E22" s="25"/>
    </row>
    <row r="23" spans="1:5" ht="9.75" customHeight="1" x14ac:dyDescent="0.25">
      <c r="A23" s="35">
        <v>4122</v>
      </c>
      <c r="B23" s="5" t="s">
        <v>118</v>
      </c>
      <c r="C23" s="36">
        <v>0</v>
      </c>
      <c r="D23" s="33" t="s">
        <v>106</v>
      </c>
      <c r="E23" s="25"/>
    </row>
    <row r="24" spans="1:5" ht="9.75" customHeight="1" x14ac:dyDescent="0.25">
      <c r="A24" s="35">
        <v>4123</v>
      </c>
      <c r="B24" s="5" t="s">
        <v>119</v>
      </c>
      <c r="C24" s="36">
        <v>0</v>
      </c>
      <c r="D24" s="33" t="s">
        <v>106</v>
      </c>
      <c r="E24" s="25"/>
    </row>
    <row r="25" spans="1:5" ht="9.75" customHeight="1" x14ac:dyDescent="0.25">
      <c r="A25" s="35">
        <v>4124</v>
      </c>
      <c r="B25" s="5" t="s">
        <v>120</v>
      </c>
      <c r="C25" s="36">
        <v>0</v>
      </c>
      <c r="D25" s="33" t="s">
        <v>106</v>
      </c>
      <c r="E25" s="25"/>
    </row>
    <row r="26" spans="1:5" ht="9.75" customHeight="1" x14ac:dyDescent="0.25">
      <c r="A26" s="35">
        <v>4129</v>
      </c>
      <c r="B26" s="5" t="s">
        <v>121</v>
      </c>
      <c r="C26" s="36">
        <v>0</v>
      </c>
      <c r="D26" s="33" t="s">
        <v>106</v>
      </c>
      <c r="E26" s="25"/>
    </row>
    <row r="27" spans="1:5" ht="9.75" customHeight="1" x14ac:dyDescent="0.25">
      <c r="A27" s="30">
        <v>4130</v>
      </c>
      <c r="B27" s="31" t="s">
        <v>122</v>
      </c>
      <c r="C27" s="32">
        <v>0</v>
      </c>
      <c r="D27" s="33" t="s">
        <v>106</v>
      </c>
      <c r="E27" s="25"/>
    </row>
    <row r="28" spans="1:5" ht="9.75" customHeight="1" x14ac:dyDescent="0.25">
      <c r="A28" s="35">
        <v>4131</v>
      </c>
      <c r="B28" s="5" t="s">
        <v>123</v>
      </c>
      <c r="C28" s="36">
        <v>0</v>
      </c>
      <c r="D28" s="33" t="s">
        <v>106</v>
      </c>
      <c r="E28" s="25"/>
    </row>
    <row r="29" spans="1:5" ht="9.75" customHeight="1" x14ac:dyDescent="0.25">
      <c r="A29" s="35">
        <v>4132</v>
      </c>
      <c r="B29" s="37" t="s">
        <v>124</v>
      </c>
      <c r="C29" s="36">
        <v>0</v>
      </c>
      <c r="D29" s="33" t="s">
        <v>106</v>
      </c>
      <c r="E29" s="25"/>
    </row>
    <row r="30" spans="1:5" ht="9.75" customHeight="1" x14ac:dyDescent="0.25">
      <c r="A30" s="30">
        <v>4140</v>
      </c>
      <c r="B30" s="31" t="s">
        <v>125</v>
      </c>
      <c r="C30" s="32">
        <v>0</v>
      </c>
      <c r="D30" s="33" t="s">
        <v>106</v>
      </c>
      <c r="E30" s="25"/>
    </row>
    <row r="31" spans="1:5" ht="9.75" customHeight="1" x14ac:dyDescent="0.25">
      <c r="A31" s="35">
        <v>4141</v>
      </c>
      <c r="B31" s="5" t="s">
        <v>126</v>
      </c>
      <c r="C31" s="36">
        <v>0</v>
      </c>
      <c r="D31" s="33" t="s">
        <v>106</v>
      </c>
      <c r="E31" s="25"/>
    </row>
    <row r="32" spans="1:5" ht="9.75" customHeight="1" x14ac:dyDescent="0.25">
      <c r="A32" s="35">
        <v>4143</v>
      </c>
      <c r="B32" s="5" t="s">
        <v>127</v>
      </c>
      <c r="C32" s="36">
        <v>0</v>
      </c>
      <c r="D32" s="33" t="s">
        <v>106</v>
      </c>
      <c r="E32" s="25"/>
    </row>
    <row r="33" spans="1:5" ht="9.75" customHeight="1" x14ac:dyDescent="0.25">
      <c r="A33" s="35">
        <v>4144</v>
      </c>
      <c r="B33" s="5" t="s">
        <v>128</v>
      </c>
      <c r="C33" s="36">
        <v>0</v>
      </c>
      <c r="D33" s="33" t="s">
        <v>106</v>
      </c>
      <c r="E33" s="25"/>
    </row>
    <row r="34" spans="1:5" ht="9.75" customHeight="1" x14ac:dyDescent="0.25">
      <c r="A34" s="35">
        <v>4145</v>
      </c>
      <c r="B34" s="37" t="s">
        <v>129</v>
      </c>
      <c r="C34" s="36">
        <v>0</v>
      </c>
      <c r="D34" s="33" t="s">
        <v>106</v>
      </c>
      <c r="E34" s="25"/>
    </row>
    <row r="35" spans="1:5" ht="9.75" customHeight="1" x14ac:dyDescent="0.25">
      <c r="A35" s="35">
        <v>4149</v>
      </c>
      <c r="B35" s="5" t="s">
        <v>130</v>
      </c>
      <c r="C35" s="36">
        <v>0</v>
      </c>
      <c r="D35" s="33" t="s">
        <v>106</v>
      </c>
      <c r="E35" s="25"/>
    </row>
    <row r="36" spans="1:5" ht="9.75" customHeight="1" x14ac:dyDescent="0.25">
      <c r="A36" s="30">
        <v>4150</v>
      </c>
      <c r="B36" s="31" t="s">
        <v>131</v>
      </c>
      <c r="C36" s="32">
        <v>0</v>
      </c>
      <c r="D36" s="33" t="s">
        <v>106</v>
      </c>
      <c r="E36" s="25"/>
    </row>
    <row r="37" spans="1:5" ht="9.75" customHeight="1" x14ac:dyDescent="0.25">
      <c r="A37" s="35">
        <v>4151</v>
      </c>
      <c r="B37" s="5" t="s">
        <v>131</v>
      </c>
      <c r="C37" s="36">
        <v>0</v>
      </c>
      <c r="D37" s="33" t="s">
        <v>106</v>
      </c>
      <c r="E37" s="25"/>
    </row>
    <row r="38" spans="1:5" ht="9.75" customHeight="1" x14ac:dyDescent="0.25">
      <c r="A38" s="35">
        <v>4154</v>
      </c>
      <c r="B38" s="37" t="s">
        <v>133</v>
      </c>
      <c r="C38" s="36">
        <v>0</v>
      </c>
      <c r="D38" s="33" t="s">
        <v>106</v>
      </c>
      <c r="E38" s="25"/>
    </row>
    <row r="39" spans="1:5" ht="9.75" customHeight="1" x14ac:dyDescent="0.25">
      <c r="A39" s="30">
        <v>4160</v>
      </c>
      <c r="B39" s="31" t="s">
        <v>134</v>
      </c>
      <c r="C39" s="32">
        <v>0</v>
      </c>
      <c r="D39" s="33" t="s">
        <v>106</v>
      </c>
      <c r="E39" s="25"/>
    </row>
    <row r="40" spans="1:5" ht="9.75" customHeight="1" x14ac:dyDescent="0.25">
      <c r="A40" s="35">
        <v>4161</v>
      </c>
      <c r="B40" s="5" t="s">
        <v>135</v>
      </c>
      <c r="C40" s="36">
        <v>0</v>
      </c>
      <c r="D40" s="33" t="s">
        <v>106</v>
      </c>
      <c r="E40" s="25"/>
    </row>
    <row r="41" spans="1:5" ht="9.75" customHeight="1" x14ac:dyDescent="0.25">
      <c r="A41" s="35">
        <v>4162</v>
      </c>
      <c r="B41" s="5" t="s">
        <v>136</v>
      </c>
      <c r="C41" s="36">
        <v>0</v>
      </c>
      <c r="D41" s="33" t="s">
        <v>106</v>
      </c>
      <c r="E41" s="25"/>
    </row>
    <row r="42" spans="1:5" ht="9.75" customHeight="1" x14ac:dyDescent="0.25">
      <c r="A42" s="35">
        <v>4163</v>
      </c>
      <c r="B42" s="5" t="s">
        <v>137</v>
      </c>
      <c r="C42" s="36">
        <v>0</v>
      </c>
      <c r="D42" s="33" t="s">
        <v>106</v>
      </c>
      <c r="E42" s="25"/>
    </row>
    <row r="43" spans="1:5" ht="9.75" customHeight="1" x14ac:dyDescent="0.25">
      <c r="A43" s="35">
        <v>4164</v>
      </c>
      <c r="B43" s="5" t="s">
        <v>138</v>
      </c>
      <c r="C43" s="36">
        <v>0</v>
      </c>
      <c r="D43" s="33" t="s">
        <v>106</v>
      </c>
      <c r="E43" s="25"/>
    </row>
    <row r="44" spans="1:5" ht="9.75" customHeight="1" x14ac:dyDescent="0.25">
      <c r="A44" s="35">
        <v>4165</v>
      </c>
      <c r="B44" s="5" t="s">
        <v>139</v>
      </c>
      <c r="C44" s="36">
        <v>0</v>
      </c>
      <c r="D44" s="33" t="s">
        <v>106</v>
      </c>
      <c r="E44" s="25"/>
    </row>
    <row r="45" spans="1:5" ht="9.75" customHeight="1" x14ac:dyDescent="0.25">
      <c r="A45" s="35">
        <v>4166</v>
      </c>
      <c r="B45" s="37" t="s">
        <v>140</v>
      </c>
      <c r="C45" s="36">
        <v>0</v>
      </c>
      <c r="D45" s="33" t="s">
        <v>106</v>
      </c>
      <c r="E45" s="25"/>
    </row>
    <row r="46" spans="1:5" ht="9.75" customHeight="1" x14ac:dyDescent="0.25">
      <c r="A46" s="35">
        <v>4168</v>
      </c>
      <c r="B46" s="5" t="s">
        <v>141</v>
      </c>
      <c r="C46" s="36">
        <v>0</v>
      </c>
      <c r="D46" s="33" t="s">
        <v>106</v>
      </c>
      <c r="E46" s="25"/>
    </row>
    <row r="47" spans="1:5" ht="9.75" customHeight="1" x14ac:dyDescent="0.25">
      <c r="A47" s="35">
        <v>4169</v>
      </c>
      <c r="B47" s="5" t="s">
        <v>142</v>
      </c>
      <c r="C47" s="36">
        <v>0</v>
      </c>
      <c r="D47" s="33" t="s">
        <v>106</v>
      </c>
      <c r="E47" s="25"/>
    </row>
    <row r="48" spans="1:5" ht="9.75" customHeight="1" x14ac:dyDescent="0.25">
      <c r="A48" s="30">
        <v>4170</v>
      </c>
      <c r="B48" s="31" t="s">
        <v>143</v>
      </c>
      <c r="C48" s="32">
        <v>2822556397.02</v>
      </c>
      <c r="D48" s="33">
        <v>1</v>
      </c>
      <c r="E48" s="25"/>
    </row>
    <row r="49" spans="1:5" ht="9.75" customHeight="1" x14ac:dyDescent="0.25">
      <c r="A49" s="35">
        <v>4171</v>
      </c>
      <c r="B49" s="5" t="s">
        <v>144</v>
      </c>
      <c r="C49" s="36">
        <v>0</v>
      </c>
      <c r="D49" s="33">
        <v>0</v>
      </c>
      <c r="E49" s="25"/>
    </row>
    <row r="50" spans="1:5" ht="9.75" customHeight="1" x14ac:dyDescent="0.25">
      <c r="A50" s="35">
        <v>4172</v>
      </c>
      <c r="B50" s="5" t="s">
        <v>145</v>
      </c>
      <c r="C50" s="36">
        <v>0</v>
      </c>
      <c r="D50" s="33">
        <v>0</v>
      </c>
      <c r="E50" s="25"/>
    </row>
    <row r="51" spans="1:5" ht="45.75" x14ac:dyDescent="0.25">
      <c r="A51" s="35">
        <v>4173</v>
      </c>
      <c r="B51" s="297" t="s">
        <v>146</v>
      </c>
      <c r="C51" s="50">
        <v>2822556397.02</v>
      </c>
      <c r="D51" s="51">
        <v>1</v>
      </c>
      <c r="E51" s="34" t="s">
        <v>639</v>
      </c>
    </row>
    <row r="52" spans="1:5" ht="9.75" customHeight="1" x14ac:dyDescent="0.25">
      <c r="A52" s="35">
        <v>4174</v>
      </c>
      <c r="B52" s="37" t="s">
        <v>148</v>
      </c>
      <c r="C52" s="36">
        <v>0</v>
      </c>
      <c r="D52" s="33">
        <v>0</v>
      </c>
      <c r="E52" s="25"/>
    </row>
    <row r="53" spans="1:5" ht="9.75" customHeight="1" x14ac:dyDescent="0.25">
      <c r="A53" s="35">
        <v>4175</v>
      </c>
      <c r="B53" s="37" t="s">
        <v>149</v>
      </c>
      <c r="C53" s="36">
        <v>0</v>
      </c>
      <c r="D53" s="33">
        <v>0</v>
      </c>
      <c r="E53" s="25"/>
    </row>
    <row r="54" spans="1:5" ht="9.75" customHeight="1" x14ac:dyDescent="0.25">
      <c r="A54" s="35">
        <v>4176</v>
      </c>
      <c r="B54" s="37" t="s">
        <v>150</v>
      </c>
      <c r="C54" s="36">
        <v>0</v>
      </c>
      <c r="D54" s="33">
        <v>0</v>
      </c>
      <c r="E54" s="25"/>
    </row>
    <row r="55" spans="1:5" ht="9.75" customHeight="1" x14ac:dyDescent="0.25">
      <c r="A55" s="35">
        <v>4177</v>
      </c>
      <c r="B55" s="37" t="s">
        <v>151</v>
      </c>
      <c r="C55" s="36">
        <v>0</v>
      </c>
      <c r="D55" s="33">
        <v>0</v>
      </c>
      <c r="E55" s="25"/>
    </row>
    <row r="56" spans="1:5" ht="9.75" customHeight="1" x14ac:dyDescent="0.25">
      <c r="A56" s="35">
        <v>4178</v>
      </c>
      <c r="B56" s="37" t="s">
        <v>152</v>
      </c>
      <c r="C56" s="36">
        <v>0</v>
      </c>
      <c r="D56" s="33">
        <v>0</v>
      </c>
      <c r="E56" s="25"/>
    </row>
    <row r="57" spans="1:5" ht="9.75" customHeight="1" x14ac:dyDescent="0.25">
      <c r="A57" s="30">
        <v>4200</v>
      </c>
      <c r="B57" s="44" t="s">
        <v>153</v>
      </c>
      <c r="C57" s="32">
        <v>876498.99</v>
      </c>
      <c r="D57" s="33"/>
      <c r="E57" s="25"/>
    </row>
    <row r="58" spans="1:5" ht="9.75" customHeight="1" x14ac:dyDescent="0.25">
      <c r="A58" s="30">
        <v>4210</v>
      </c>
      <c r="B58" s="44" t="s">
        <v>154</v>
      </c>
      <c r="C58" s="32">
        <v>876498.99</v>
      </c>
      <c r="D58" s="33">
        <v>1</v>
      </c>
      <c r="E58" s="25"/>
    </row>
    <row r="59" spans="1:5" ht="9.75" customHeight="1" x14ac:dyDescent="0.25">
      <c r="A59" s="35">
        <v>4211</v>
      </c>
      <c r="B59" s="5" t="s">
        <v>155</v>
      </c>
      <c r="C59" s="36">
        <v>0</v>
      </c>
      <c r="D59" s="33">
        <v>0</v>
      </c>
      <c r="E59" s="25"/>
    </row>
    <row r="60" spans="1:5" ht="9.75" customHeight="1" x14ac:dyDescent="0.25">
      <c r="A60" s="35">
        <v>4212</v>
      </c>
      <c r="B60" s="5" t="s">
        <v>156</v>
      </c>
      <c r="C60" s="36">
        <v>0</v>
      </c>
      <c r="D60" s="33">
        <v>0</v>
      </c>
      <c r="E60" s="25"/>
    </row>
    <row r="61" spans="1:5" s="255" customFormat="1" ht="22.5" x14ac:dyDescent="0.25">
      <c r="A61" s="35">
        <v>4213</v>
      </c>
      <c r="B61" s="49" t="s">
        <v>157</v>
      </c>
      <c r="C61" s="50">
        <v>876498.99</v>
      </c>
      <c r="D61" s="51">
        <v>1</v>
      </c>
      <c r="E61" s="261" t="s">
        <v>640</v>
      </c>
    </row>
    <row r="62" spans="1:5" ht="9.75" customHeight="1" x14ac:dyDescent="0.25">
      <c r="A62" s="35">
        <v>4214</v>
      </c>
      <c r="B62" s="5" t="s">
        <v>159</v>
      </c>
      <c r="C62" s="36">
        <v>0</v>
      </c>
      <c r="D62" s="33">
        <v>0</v>
      </c>
      <c r="E62" s="25"/>
    </row>
    <row r="63" spans="1:5" ht="9.75" customHeight="1" x14ac:dyDescent="0.25">
      <c r="A63" s="35">
        <v>4215</v>
      </c>
      <c r="B63" s="5" t="s">
        <v>160</v>
      </c>
      <c r="C63" s="36">
        <v>0</v>
      </c>
      <c r="D63" s="33">
        <v>0</v>
      </c>
      <c r="E63" s="25"/>
    </row>
    <row r="64" spans="1:5" ht="9.75" customHeight="1" x14ac:dyDescent="0.25">
      <c r="A64" s="30">
        <v>4220</v>
      </c>
      <c r="B64" s="31" t="s">
        <v>161</v>
      </c>
      <c r="C64" s="32">
        <v>0</v>
      </c>
      <c r="D64" s="33" t="s">
        <v>106</v>
      </c>
      <c r="E64" s="25"/>
    </row>
    <row r="65" spans="1:5" ht="9.75" customHeight="1" x14ac:dyDescent="0.25">
      <c r="A65" s="35">
        <v>4221</v>
      </c>
      <c r="B65" s="5" t="s">
        <v>162</v>
      </c>
      <c r="C65" s="36">
        <v>0</v>
      </c>
      <c r="D65" s="33" t="s">
        <v>106</v>
      </c>
      <c r="E65" s="25"/>
    </row>
    <row r="66" spans="1:5" ht="9.75" customHeight="1" x14ac:dyDescent="0.25">
      <c r="A66" s="35">
        <v>4223</v>
      </c>
      <c r="B66" s="5" t="s">
        <v>164</v>
      </c>
      <c r="C66" s="36">
        <v>0</v>
      </c>
      <c r="D66" s="33" t="s">
        <v>106</v>
      </c>
      <c r="E66" s="25"/>
    </row>
    <row r="67" spans="1:5" ht="9.75" customHeight="1" x14ac:dyDescent="0.25">
      <c r="A67" s="35">
        <v>4225</v>
      </c>
      <c r="B67" s="5" t="s">
        <v>165</v>
      </c>
      <c r="C67" s="36">
        <v>0</v>
      </c>
      <c r="D67" s="33" t="s">
        <v>106</v>
      </c>
      <c r="E67" s="25"/>
    </row>
    <row r="68" spans="1:5" ht="9.75" customHeight="1" x14ac:dyDescent="0.25">
      <c r="A68" s="35">
        <v>4227</v>
      </c>
      <c r="B68" s="5" t="s">
        <v>166</v>
      </c>
      <c r="C68" s="36">
        <v>0</v>
      </c>
      <c r="D68" s="33" t="s">
        <v>106</v>
      </c>
      <c r="E68" s="25"/>
    </row>
    <row r="69" spans="1:5" ht="9.75" customHeight="1" x14ac:dyDescent="0.25">
      <c r="A69" s="45">
        <v>4300</v>
      </c>
      <c r="B69" s="31" t="s">
        <v>37</v>
      </c>
      <c r="C69" s="32">
        <v>365786645.27999997</v>
      </c>
      <c r="D69" s="33"/>
      <c r="E69" s="5"/>
    </row>
    <row r="70" spans="1:5" ht="9.75" customHeight="1" x14ac:dyDescent="0.25">
      <c r="A70" s="45">
        <v>4310</v>
      </c>
      <c r="B70" s="31" t="s">
        <v>167</v>
      </c>
      <c r="C70" s="32">
        <v>227854327.97999999</v>
      </c>
      <c r="D70" s="33">
        <v>1</v>
      </c>
      <c r="E70" s="5"/>
    </row>
    <row r="71" spans="1:5" s="255" customFormat="1" ht="33.75" x14ac:dyDescent="0.25">
      <c r="A71" s="35">
        <v>4311</v>
      </c>
      <c r="B71" s="49" t="s">
        <v>168</v>
      </c>
      <c r="C71" s="50">
        <v>227854327.97999999</v>
      </c>
      <c r="D71" s="51">
        <v>1</v>
      </c>
      <c r="E71" s="297" t="s">
        <v>641</v>
      </c>
    </row>
    <row r="72" spans="1:5" ht="9.75" customHeight="1" x14ac:dyDescent="0.25">
      <c r="A72" s="46">
        <v>4319</v>
      </c>
      <c r="B72" s="5" t="s">
        <v>169</v>
      </c>
      <c r="C72" s="36">
        <v>0</v>
      </c>
      <c r="D72" s="33">
        <v>0</v>
      </c>
      <c r="E72" s="5"/>
    </row>
    <row r="73" spans="1:5" ht="9.75" customHeight="1" x14ac:dyDescent="0.25">
      <c r="A73" s="45">
        <v>4320</v>
      </c>
      <c r="B73" s="31" t="s">
        <v>170</v>
      </c>
      <c r="C73" s="32">
        <v>0</v>
      </c>
      <c r="D73" s="33" t="s">
        <v>106</v>
      </c>
      <c r="E73" s="5"/>
    </row>
    <row r="74" spans="1:5" ht="9.75" customHeight="1" x14ac:dyDescent="0.25">
      <c r="A74" s="46">
        <v>4321</v>
      </c>
      <c r="B74" s="5" t="s">
        <v>171</v>
      </c>
      <c r="C74" s="36">
        <v>0</v>
      </c>
      <c r="D74" s="33" t="s">
        <v>106</v>
      </c>
      <c r="E74" s="5"/>
    </row>
    <row r="75" spans="1:5" ht="9.75" customHeight="1" x14ac:dyDescent="0.25">
      <c r="A75" s="46">
        <v>4322</v>
      </c>
      <c r="B75" s="5" t="s">
        <v>172</v>
      </c>
      <c r="C75" s="36">
        <v>0</v>
      </c>
      <c r="D75" s="33" t="s">
        <v>106</v>
      </c>
      <c r="E75" s="5"/>
    </row>
    <row r="76" spans="1:5" ht="9.75" customHeight="1" x14ac:dyDescent="0.25">
      <c r="A76" s="46">
        <v>4323</v>
      </c>
      <c r="B76" s="5" t="s">
        <v>173</v>
      </c>
      <c r="C76" s="36">
        <v>0</v>
      </c>
      <c r="D76" s="33" t="s">
        <v>106</v>
      </c>
      <c r="E76" s="5"/>
    </row>
    <row r="77" spans="1:5" ht="9.75" customHeight="1" x14ac:dyDescent="0.25">
      <c r="A77" s="46">
        <v>4324</v>
      </c>
      <c r="B77" s="5" t="s">
        <v>174</v>
      </c>
      <c r="C77" s="36">
        <v>0</v>
      </c>
      <c r="D77" s="33" t="s">
        <v>106</v>
      </c>
      <c r="E77" s="5"/>
    </row>
    <row r="78" spans="1:5" ht="9.75" customHeight="1" x14ac:dyDescent="0.25">
      <c r="A78" s="46">
        <v>4325</v>
      </c>
      <c r="B78" s="5" t="s">
        <v>175</v>
      </c>
      <c r="C78" s="36">
        <v>0</v>
      </c>
      <c r="D78" s="33" t="s">
        <v>106</v>
      </c>
      <c r="E78" s="5"/>
    </row>
    <row r="79" spans="1:5" ht="9.75" customHeight="1" x14ac:dyDescent="0.25">
      <c r="A79" s="45">
        <v>4330</v>
      </c>
      <c r="B79" s="31" t="s">
        <v>177</v>
      </c>
      <c r="C79" s="32">
        <v>0</v>
      </c>
      <c r="D79" s="33" t="s">
        <v>106</v>
      </c>
      <c r="E79" s="5"/>
    </row>
    <row r="80" spans="1:5" ht="9.75" customHeight="1" x14ac:dyDescent="0.25">
      <c r="A80" s="46">
        <v>4331</v>
      </c>
      <c r="B80" s="5" t="s">
        <v>177</v>
      </c>
      <c r="C80" s="36">
        <v>0</v>
      </c>
      <c r="D80" s="33" t="s">
        <v>106</v>
      </c>
      <c r="E80" s="5"/>
    </row>
    <row r="81" spans="1:5" ht="9.75" customHeight="1" x14ac:dyDescent="0.25">
      <c r="A81" s="45">
        <v>4340</v>
      </c>
      <c r="B81" s="31" t="s">
        <v>178</v>
      </c>
      <c r="C81" s="32">
        <v>0</v>
      </c>
      <c r="D81" s="33" t="s">
        <v>106</v>
      </c>
      <c r="E81" s="5"/>
    </row>
    <row r="82" spans="1:5" ht="9.75" customHeight="1" x14ac:dyDescent="0.25">
      <c r="A82" s="46">
        <v>4341</v>
      </c>
      <c r="B82" s="5" t="s">
        <v>178</v>
      </c>
      <c r="C82" s="36">
        <v>0</v>
      </c>
      <c r="D82" s="33" t="s">
        <v>106</v>
      </c>
      <c r="E82" s="5"/>
    </row>
    <row r="83" spans="1:5" ht="9.75" customHeight="1" x14ac:dyDescent="0.25">
      <c r="A83" s="45">
        <v>4390</v>
      </c>
      <c r="B83" s="31" t="s">
        <v>179</v>
      </c>
      <c r="C83" s="32">
        <v>137932317.30000001</v>
      </c>
      <c r="D83" s="33">
        <v>1</v>
      </c>
      <c r="E83" s="5"/>
    </row>
    <row r="84" spans="1:5" ht="9.75" customHeight="1" x14ac:dyDescent="0.25">
      <c r="A84" s="46">
        <v>4392</v>
      </c>
      <c r="B84" s="5" t="s">
        <v>180</v>
      </c>
      <c r="C84" s="36">
        <v>5041043.01</v>
      </c>
      <c r="D84" s="33">
        <v>3.6547221917803588E-2</v>
      </c>
      <c r="E84" s="5" t="s">
        <v>642</v>
      </c>
    </row>
    <row r="85" spans="1:5" ht="9.75" customHeight="1" x14ac:dyDescent="0.25">
      <c r="A85" s="46">
        <v>4393</v>
      </c>
      <c r="B85" s="5" t="s">
        <v>181</v>
      </c>
      <c r="C85" s="36">
        <v>21508.09</v>
      </c>
      <c r="D85" s="33">
        <v>1.5593220226424773E-4</v>
      </c>
      <c r="E85" s="5"/>
    </row>
    <row r="86" spans="1:5" ht="9.75" customHeight="1" x14ac:dyDescent="0.25">
      <c r="A86" s="46">
        <v>4394</v>
      </c>
      <c r="B86" s="5" t="s">
        <v>182</v>
      </c>
      <c r="C86" s="36">
        <v>0</v>
      </c>
      <c r="D86" s="33">
        <v>0</v>
      </c>
      <c r="E86" s="5"/>
    </row>
    <row r="87" spans="1:5" ht="9.75" customHeight="1" x14ac:dyDescent="0.25">
      <c r="A87" s="46">
        <v>4395</v>
      </c>
      <c r="B87" s="5" t="s">
        <v>183</v>
      </c>
      <c r="C87" s="36">
        <v>0</v>
      </c>
      <c r="D87" s="33">
        <v>0</v>
      </c>
      <c r="E87" s="5"/>
    </row>
    <row r="88" spans="1:5" ht="9.75" customHeight="1" x14ac:dyDescent="0.25">
      <c r="A88" s="46">
        <v>4396</v>
      </c>
      <c r="B88" s="5" t="s">
        <v>184</v>
      </c>
      <c r="C88" s="36">
        <v>0</v>
      </c>
      <c r="D88" s="33">
        <v>0</v>
      </c>
      <c r="E88" s="5"/>
    </row>
    <row r="89" spans="1:5" ht="9.75" customHeight="1" x14ac:dyDescent="0.25">
      <c r="A89" s="46">
        <v>4397</v>
      </c>
      <c r="B89" s="5" t="s">
        <v>185</v>
      </c>
      <c r="C89" s="36">
        <v>0</v>
      </c>
      <c r="D89" s="33">
        <v>0</v>
      </c>
      <c r="E89" s="5"/>
    </row>
    <row r="90" spans="1:5" s="255" customFormat="1" ht="45" x14ac:dyDescent="0.25">
      <c r="A90" s="35">
        <v>4399</v>
      </c>
      <c r="B90" s="49" t="s">
        <v>179</v>
      </c>
      <c r="C90" s="50">
        <v>132869766.2</v>
      </c>
      <c r="D90" s="51">
        <v>0.96329684587993214</v>
      </c>
      <c r="E90" s="297" t="s">
        <v>643</v>
      </c>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9.75" customHeight="1" x14ac:dyDescent="0.25">
      <c r="A94" s="45">
        <v>5000</v>
      </c>
      <c r="B94" s="31" t="s">
        <v>38</v>
      </c>
      <c r="C94" s="32">
        <v>2559468872.9000001</v>
      </c>
      <c r="D94" s="33"/>
      <c r="E94" s="5"/>
    </row>
    <row r="95" spans="1:5" ht="9.75" customHeight="1" x14ac:dyDescent="0.25">
      <c r="A95" s="45">
        <v>5100</v>
      </c>
      <c r="B95" s="31" t="s">
        <v>187</v>
      </c>
      <c r="C95" s="32">
        <v>1688944356.3599999</v>
      </c>
      <c r="D95" s="33"/>
      <c r="E95" s="5"/>
    </row>
    <row r="96" spans="1:5" ht="9.75" customHeight="1" x14ac:dyDescent="0.25">
      <c r="A96" s="45">
        <v>5110</v>
      </c>
      <c r="B96" s="31" t="s">
        <v>188</v>
      </c>
      <c r="C96" s="32">
        <v>750519369.76999998</v>
      </c>
      <c r="D96" s="33">
        <v>1</v>
      </c>
      <c r="E96" s="5"/>
    </row>
    <row r="97" spans="1:5" s="255" customFormat="1" ht="33.75" x14ac:dyDescent="0.25">
      <c r="A97" s="35">
        <v>5111</v>
      </c>
      <c r="B97" s="49" t="s">
        <v>189</v>
      </c>
      <c r="C97" s="50">
        <v>338216817.35000002</v>
      </c>
      <c r="D97" s="51">
        <v>0.45064368885462353</v>
      </c>
      <c r="E97" s="297" t="s">
        <v>644</v>
      </c>
    </row>
    <row r="98" spans="1:5" ht="9.75" customHeight="1" x14ac:dyDescent="0.25">
      <c r="A98" s="46">
        <v>5112</v>
      </c>
      <c r="B98" s="5" t="s">
        <v>191</v>
      </c>
      <c r="C98" s="36">
        <v>16034915.24</v>
      </c>
      <c r="D98" s="33">
        <v>2.1365091809574445E-2</v>
      </c>
      <c r="E98" s="5"/>
    </row>
    <row r="99" spans="1:5" s="255" customFormat="1" ht="45" x14ac:dyDescent="0.25">
      <c r="A99" s="35">
        <v>5113</v>
      </c>
      <c r="B99" s="49" t="s">
        <v>192</v>
      </c>
      <c r="C99" s="50">
        <v>113959919.41</v>
      </c>
      <c r="D99" s="51">
        <v>0.15184141009568283</v>
      </c>
      <c r="E99" s="297" t="s">
        <v>645</v>
      </c>
    </row>
    <row r="100" spans="1:5" ht="9.75" customHeight="1" x14ac:dyDescent="0.25">
      <c r="A100" s="46">
        <v>5114</v>
      </c>
      <c r="B100" s="5" t="s">
        <v>193</v>
      </c>
      <c r="C100" s="36">
        <v>111007189.53</v>
      </c>
      <c r="D100" s="33">
        <v>0.14790716136216264</v>
      </c>
      <c r="E100" s="5"/>
    </row>
    <row r="101" spans="1:5" s="255" customFormat="1" ht="56.25" x14ac:dyDescent="0.25">
      <c r="A101" s="35">
        <v>5115</v>
      </c>
      <c r="B101" s="49" t="s">
        <v>195</v>
      </c>
      <c r="C101" s="50">
        <v>126575245.66</v>
      </c>
      <c r="D101" s="51">
        <v>0.16865020512234022</v>
      </c>
      <c r="E101" s="297" t="s">
        <v>646</v>
      </c>
    </row>
    <row r="102" spans="1:5" ht="9.75" customHeight="1" x14ac:dyDescent="0.25">
      <c r="A102" s="46">
        <v>5116</v>
      </c>
      <c r="B102" s="5" t="s">
        <v>196</v>
      </c>
      <c r="C102" s="36">
        <v>44725282.579999998</v>
      </c>
      <c r="D102" s="33">
        <v>5.959244275561637E-2</v>
      </c>
      <c r="E102" s="5"/>
    </row>
    <row r="103" spans="1:5" ht="9.75" customHeight="1" x14ac:dyDescent="0.25">
      <c r="A103" s="45">
        <v>5120</v>
      </c>
      <c r="B103" s="31" t="s">
        <v>197</v>
      </c>
      <c r="C103" s="32">
        <v>225628878.97999999</v>
      </c>
      <c r="D103" s="33">
        <v>1</v>
      </c>
      <c r="E103" s="5"/>
    </row>
    <row r="104" spans="1:5" ht="9.75" customHeight="1" x14ac:dyDescent="0.25">
      <c r="A104" s="46">
        <v>5121</v>
      </c>
      <c r="B104" s="5" t="s">
        <v>198</v>
      </c>
      <c r="C104" s="36">
        <v>9215498.1899999995</v>
      </c>
      <c r="D104" s="33">
        <v>4.0843611117781037E-2</v>
      </c>
      <c r="E104" s="5"/>
    </row>
    <row r="105" spans="1:5" ht="9.75" customHeight="1" x14ac:dyDescent="0.25">
      <c r="A105" s="46">
        <v>5122</v>
      </c>
      <c r="B105" s="5" t="s">
        <v>199</v>
      </c>
      <c r="C105" s="36">
        <v>0</v>
      </c>
      <c r="D105" s="33">
        <v>0</v>
      </c>
      <c r="E105" s="5"/>
    </row>
    <row r="106" spans="1:5" ht="9.75" customHeight="1" x14ac:dyDescent="0.25">
      <c r="A106" s="46">
        <v>5123</v>
      </c>
      <c r="B106" s="5" t="s">
        <v>201</v>
      </c>
      <c r="C106" s="36">
        <v>0</v>
      </c>
      <c r="D106" s="33">
        <v>0</v>
      </c>
      <c r="E106" s="5"/>
    </row>
    <row r="107" spans="1:5" s="255" customFormat="1" ht="56.25" x14ac:dyDescent="0.25">
      <c r="A107" s="35">
        <v>5124</v>
      </c>
      <c r="B107" s="49" t="s">
        <v>202</v>
      </c>
      <c r="C107" s="50">
        <v>102458969.84999999</v>
      </c>
      <c r="D107" s="51">
        <v>0.45410397070262482</v>
      </c>
      <c r="E107" s="297" t="s">
        <v>647</v>
      </c>
    </row>
    <row r="108" spans="1:5" s="255" customFormat="1" ht="45" x14ac:dyDescent="0.25">
      <c r="A108" s="35">
        <v>5125</v>
      </c>
      <c r="B108" s="49" t="s">
        <v>203</v>
      </c>
      <c r="C108" s="50">
        <v>51411711.07</v>
      </c>
      <c r="D108" s="51">
        <v>0.22785962197045351</v>
      </c>
      <c r="E108" s="297" t="s">
        <v>648</v>
      </c>
    </row>
    <row r="109" spans="1:5" ht="9.75" customHeight="1" x14ac:dyDescent="0.25">
      <c r="A109" s="46">
        <v>5126</v>
      </c>
      <c r="B109" s="5" t="s">
        <v>204</v>
      </c>
      <c r="C109" s="36">
        <v>27791763.149999999</v>
      </c>
      <c r="D109" s="33">
        <v>0.12317467194642</v>
      </c>
      <c r="E109" s="5"/>
    </row>
    <row r="110" spans="1:5" ht="9.75" customHeight="1" x14ac:dyDescent="0.25">
      <c r="A110" s="46">
        <v>5127</v>
      </c>
      <c r="B110" s="5" t="s">
        <v>206</v>
      </c>
      <c r="C110" s="36">
        <v>15047231.15</v>
      </c>
      <c r="D110" s="33">
        <v>6.6690182648710516E-2</v>
      </c>
      <c r="E110" s="5"/>
    </row>
    <row r="111" spans="1:5" ht="9.75" customHeight="1" x14ac:dyDescent="0.25">
      <c r="A111" s="46">
        <v>5128</v>
      </c>
      <c r="B111" s="5" t="s">
        <v>207</v>
      </c>
      <c r="C111" s="36">
        <v>0</v>
      </c>
      <c r="D111" s="33">
        <v>0</v>
      </c>
      <c r="E111" s="5"/>
    </row>
    <row r="112" spans="1:5" ht="9.75" customHeight="1" x14ac:dyDescent="0.25">
      <c r="A112" s="46">
        <v>5129</v>
      </c>
      <c r="B112" s="5" t="s">
        <v>208</v>
      </c>
      <c r="C112" s="36">
        <v>19703705.57</v>
      </c>
      <c r="D112" s="33">
        <v>8.7327941614010141E-2</v>
      </c>
      <c r="E112" s="5"/>
    </row>
    <row r="113" spans="1:5" ht="9.75" customHeight="1" x14ac:dyDescent="0.25">
      <c r="A113" s="45">
        <v>5130</v>
      </c>
      <c r="B113" s="31" t="s">
        <v>209</v>
      </c>
      <c r="C113" s="32">
        <v>712796107.6099999</v>
      </c>
      <c r="D113" s="33">
        <v>1</v>
      </c>
      <c r="E113" s="5"/>
    </row>
    <row r="114" spans="1:5" ht="9.75" customHeight="1" x14ac:dyDescent="0.25">
      <c r="A114" s="46">
        <v>5131</v>
      </c>
      <c r="B114" s="5" t="s">
        <v>210</v>
      </c>
      <c r="C114" s="36">
        <v>351117127.64999998</v>
      </c>
      <c r="D114" s="33">
        <v>0.49259125281603056</v>
      </c>
      <c r="E114" s="37" t="s">
        <v>649</v>
      </c>
    </row>
    <row r="115" spans="1:5" ht="9.75" customHeight="1" x14ac:dyDescent="0.25">
      <c r="A115" s="46">
        <v>5132</v>
      </c>
      <c r="B115" s="5" t="s">
        <v>211</v>
      </c>
      <c r="C115" s="36">
        <v>15015545.529999999</v>
      </c>
      <c r="D115" s="33">
        <v>2.1065695182240843E-2</v>
      </c>
      <c r="E115" s="5"/>
    </row>
    <row r="116" spans="1:5" ht="9.75" customHeight="1" x14ac:dyDescent="0.25">
      <c r="A116" s="46">
        <v>5133</v>
      </c>
      <c r="B116" s="5" t="s">
        <v>212</v>
      </c>
      <c r="C116" s="36">
        <v>95640563.810000002</v>
      </c>
      <c r="D116" s="33">
        <v>0.13417660785309576</v>
      </c>
      <c r="E116" s="5"/>
    </row>
    <row r="117" spans="1:5" ht="9.75" customHeight="1" x14ac:dyDescent="0.25">
      <c r="A117" s="46">
        <v>5134</v>
      </c>
      <c r="B117" s="5" t="s">
        <v>214</v>
      </c>
      <c r="C117" s="36">
        <v>34080469.619999997</v>
      </c>
      <c r="D117" s="33">
        <v>4.781236773903208E-2</v>
      </c>
      <c r="E117" s="5"/>
    </row>
    <row r="118" spans="1:5" ht="9.75" customHeight="1" x14ac:dyDescent="0.25">
      <c r="A118" s="46">
        <v>5135</v>
      </c>
      <c r="B118" s="5" t="s">
        <v>215</v>
      </c>
      <c r="C118" s="36">
        <v>102380160.58</v>
      </c>
      <c r="D118" s="33">
        <v>0.14363176157524193</v>
      </c>
      <c r="E118" s="5"/>
    </row>
    <row r="119" spans="1:5" ht="9.75" customHeight="1" x14ac:dyDescent="0.25">
      <c r="A119" s="46">
        <v>5136</v>
      </c>
      <c r="B119" s="5" t="s">
        <v>217</v>
      </c>
      <c r="C119" s="36">
        <v>24167169.18</v>
      </c>
      <c r="D119" s="33">
        <v>3.3904743477110644E-2</v>
      </c>
      <c r="E119" s="5"/>
    </row>
    <row r="120" spans="1:5" ht="9.75" customHeight="1" x14ac:dyDescent="0.25">
      <c r="A120" s="46">
        <v>5137</v>
      </c>
      <c r="B120" s="5" t="s">
        <v>218</v>
      </c>
      <c r="C120" s="36">
        <v>823977.96</v>
      </c>
      <c r="D120" s="33">
        <v>1.1559798814878381E-3</v>
      </c>
      <c r="E120" s="5"/>
    </row>
    <row r="121" spans="1:5" ht="9.75" customHeight="1" x14ac:dyDescent="0.25">
      <c r="A121" s="46">
        <v>5138</v>
      </c>
      <c r="B121" s="5" t="s">
        <v>219</v>
      </c>
      <c r="C121" s="36">
        <v>8160065.5999999996</v>
      </c>
      <c r="D121" s="33">
        <v>1.1447965993193537E-2</v>
      </c>
      <c r="E121" s="5"/>
    </row>
    <row r="122" spans="1:5" ht="9.75" customHeight="1" x14ac:dyDescent="0.25">
      <c r="A122" s="46">
        <v>5139</v>
      </c>
      <c r="B122" s="5" t="s">
        <v>220</v>
      </c>
      <c r="C122" s="36">
        <v>81411027.680000007</v>
      </c>
      <c r="D122" s="33">
        <v>0.11421362548256693</v>
      </c>
      <c r="E122" s="5"/>
    </row>
    <row r="123" spans="1:5" ht="9.75" customHeight="1" x14ac:dyDescent="0.25">
      <c r="A123" s="45">
        <v>5200</v>
      </c>
      <c r="B123" s="31" t="s">
        <v>221</v>
      </c>
      <c r="C123" s="32">
        <v>113188663.65000001</v>
      </c>
      <c r="D123" s="33"/>
      <c r="E123" s="5"/>
    </row>
    <row r="124" spans="1:5" ht="9.75" customHeight="1" x14ac:dyDescent="0.25">
      <c r="A124" s="45">
        <v>5210</v>
      </c>
      <c r="B124" s="31" t="s">
        <v>222</v>
      </c>
      <c r="C124" s="32">
        <v>0</v>
      </c>
      <c r="D124" s="33" t="s">
        <v>106</v>
      </c>
      <c r="E124" s="5"/>
    </row>
    <row r="125" spans="1:5" ht="9.75" customHeight="1" x14ac:dyDescent="0.25">
      <c r="A125" s="46">
        <v>5211</v>
      </c>
      <c r="B125" s="5" t="s">
        <v>223</v>
      </c>
      <c r="C125" s="36">
        <v>0</v>
      </c>
      <c r="D125" s="33" t="s">
        <v>106</v>
      </c>
      <c r="E125" s="5"/>
    </row>
    <row r="126" spans="1:5" ht="9.75" customHeight="1" x14ac:dyDescent="0.25">
      <c r="A126" s="46">
        <v>5212</v>
      </c>
      <c r="B126" s="5" t="s">
        <v>224</v>
      </c>
      <c r="C126" s="36">
        <v>0</v>
      </c>
      <c r="D126" s="33" t="s">
        <v>106</v>
      </c>
      <c r="E126" s="5"/>
    </row>
    <row r="127" spans="1:5" ht="9.75" customHeight="1" x14ac:dyDescent="0.25">
      <c r="A127" s="45">
        <v>5220</v>
      </c>
      <c r="B127" s="31" t="s">
        <v>225</v>
      </c>
      <c r="C127" s="32">
        <v>0</v>
      </c>
      <c r="D127" s="33" t="s">
        <v>106</v>
      </c>
      <c r="E127" s="5"/>
    </row>
    <row r="128" spans="1:5" ht="9.75" customHeight="1" x14ac:dyDescent="0.25">
      <c r="A128" s="46">
        <v>5221</v>
      </c>
      <c r="B128" s="5" t="s">
        <v>226</v>
      </c>
      <c r="C128" s="36">
        <v>0</v>
      </c>
      <c r="D128" s="33" t="s">
        <v>106</v>
      </c>
      <c r="E128" s="5"/>
    </row>
    <row r="129" spans="1:5" ht="9.75" customHeight="1" x14ac:dyDescent="0.25">
      <c r="A129" s="46">
        <v>5222</v>
      </c>
      <c r="B129" s="5" t="s">
        <v>227</v>
      </c>
      <c r="C129" s="36">
        <v>0</v>
      </c>
      <c r="D129" s="33" t="s">
        <v>106</v>
      </c>
      <c r="E129" s="5"/>
    </row>
    <row r="130" spans="1:5" ht="9.75" customHeight="1" x14ac:dyDescent="0.25">
      <c r="A130" s="45">
        <v>5230</v>
      </c>
      <c r="B130" s="31" t="s">
        <v>164</v>
      </c>
      <c r="C130" s="32">
        <v>82948454.790000007</v>
      </c>
      <c r="D130" s="33">
        <v>1</v>
      </c>
      <c r="E130" s="5"/>
    </row>
    <row r="131" spans="1:5" s="255" customFormat="1" ht="123.75" x14ac:dyDescent="0.25">
      <c r="A131" s="35">
        <v>5231</v>
      </c>
      <c r="B131" s="49" t="s">
        <v>229</v>
      </c>
      <c r="C131" s="50">
        <v>82948454.790000007</v>
      </c>
      <c r="D131" s="51">
        <v>1</v>
      </c>
      <c r="E131" s="297" t="s">
        <v>650</v>
      </c>
    </row>
    <row r="132" spans="1:5" ht="9.75" customHeight="1" x14ac:dyDescent="0.25">
      <c r="A132" s="46">
        <v>5232</v>
      </c>
      <c r="B132" s="5" t="s">
        <v>230</v>
      </c>
      <c r="C132" s="36">
        <v>0</v>
      </c>
      <c r="D132" s="33">
        <v>0</v>
      </c>
      <c r="E132" s="5"/>
    </row>
    <row r="133" spans="1:5" ht="9.75" customHeight="1" x14ac:dyDescent="0.25">
      <c r="A133" s="45">
        <v>5240</v>
      </c>
      <c r="B133" s="31" t="s">
        <v>231</v>
      </c>
      <c r="C133" s="32">
        <v>10179261.859999999</v>
      </c>
      <c r="D133" s="33">
        <v>1</v>
      </c>
      <c r="E133" s="5"/>
    </row>
    <row r="134" spans="1:5" s="255" customFormat="1" ht="56.25" x14ac:dyDescent="0.25">
      <c r="A134" s="35">
        <v>5241</v>
      </c>
      <c r="B134" s="49" t="s">
        <v>232</v>
      </c>
      <c r="C134" s="50">
        <v>8462233.6099999994</v>
      </c>
      <c r="D134" s="51">
        <v>0.83132094707700155</v>
      </c>
      <c r="E134" s="297" t="s">
        <v>651</v>
      </c>
    </row>
    <row r="135" spans="1:5" ht="9.75" customHeight="1" x14ac:dyDescent="0.25">
      <c r="A135" s="46">
        <v>5242</v>
      </c>
      <c r="B135" s="5" t="s">
        <v>234</v>
      </c>
      <c r="C135" s="36">
        <v>0</v>
      </c>
      <c r="D135" s="33">
        <v>0</v>
      </c>
      <c r="E135" s="5"/>
    </row>
    <row r="136" spans="1:5" ht="9.75" customHeight="1" x14ac:dyDescent="0.25">
      <c r="A136" s="46">
        <v>5243</v>
      </c>
      <c r="B136" s="5" t="s">
        <v>235</v>
      </c>
      <c r="C136" s="36">
        <v>1717028.25</v>
      </c>
      <c r="D136" s="33">
        <v>0.16867905292299851</v>
      </c>
      <c r="E136" s="5"/>
    </row>
    <row r="137" spans="1:5" ht="9.75" customHeight="1" x14ac:dyDescent="0.25">
      <c r="A137" s="46">
        <v>5244</v>
      </c>
      <c r="B137" s="5" t="s">
        <v>237</v>
      </c>
      <c r="C137" s="36">
        <v>0</v>
      </c>
      <c r="D137" s="33">
        <v>0</v>
      </c>
      <c r="E137" s="5"/>
    </row>
    <row r="138" spans="1:5" ht="9.75" customHeight="1" x14ac:dyDescent="0.25">
      <c r="A138" s="45">
        <v>5250</v>
      </c>
      <c r="B138" s="31" t="s">
        <v>165</v>
      </c>
      <c r="C138" s="32">
        <v>20060947</v>
      </c>
      <c r="D138" s="33">
        <v>1</v>
      </c>
      <c r="E138" s="5"/>
    </row>
    <row r="139" spans="1:5" s="255" customFormat="1" x14ac:dyDescent="0.25">
      <c r="A139" s="35">
        <v>5251</v>
      </c>
      <c r="B139" s="49" t="s">
        <v>238</v>
      </c>
      <c r="C139" s="50">
        <v>20060947</v>
      </c>
      <c r="D139" s="51">
        <v>1</v>
      </c>
      <c r="E139" s="49" t="s">
        <v>652</v>
      </c>
    </row>
    <row r="140" spans="1:5" ht="9.75" customHeight="1" x14ac:dyDescent="0.25">
      <c r="A140" s="46">
        <v>5252</v>
      </c>
      <c r="B140" s="5" t="s">
        <v>239</v>
      </c>
      <c r="C140" s="36">
        <v>0</v>
      </c>
      <c r="D140" s="33">
        <v>0</v>
      </c>
      <c r="E140" s="5"/>
    </row>
    <row r="141" spans="1:5" ht="9.75" customHeight="1" x14ac:dyDescent="0.25">
      <c r="A141" s="46">
        <v>5259</v>
      </c>
      <c r="B141" s="5" t="s">
        <v>240</v>
      </c>
      <c r="C141" s="36">
        <v>0</v>
      </c>
      <c r="D141" s="33">
        <v>0</v>
      </c>
      <c r="E141" s="5"/>
    </row>
    <row r="142" spans="1:5" ht="9.75" customHeight="1" x14ac:dyDescent="0.25">
      <c r="A142" s="45">
        <v>5260</v>
      </c>
      <c r="B142" s="31" t="s">
        <v>241</v>
      </c>
      <c r="C142" s="32">
        <v>0</v>
      </c>
      <c r="D142" s="33" t="s">
        <v>106</v>
      </c>
      <c r="E142" s="5"/>
    </row>
    <row r="143" spans="1:5" ht="9.75" customHeight="1" x14ac:dyDescent="0.25">
      <c r="A143" s="46">
        <v>5261</v>
      </c>
      <c r="B143" s="5" t="s">
        <v>242</v>
      </c>
      <c r="C143" s="36">
        <v>0</v>
      </c>
      <c r="D143" s="33" t="s">
        <v>106</v>
      </c>
      <c r="E143" s="5"/>
    </row>
    <row r="144" spans="1:5" ht="9.75" customHeight="1" x14ac:dyDescent="0.25">
      <c r="A144" s="46">
        <v>5262</v>
      </c>
      <c r="B144" s="5" t="s">
        <v>243</v>
      </c>
      <c r="C144" s="36">
        <v>0</v>
      </c>
      <c r="D144" s="33" t="s">
        <v>106</v>
      </c>
      <c r="E144" s="5"/>
    </row>
    <row r="145" spans="1:5" ht="9.75" customHeight="1" x14ac:dyDescent="0.25">
      <c r="A145" s="45">
        <v>5270</v>
      </c>
      <c r="B145" s="31" t="s">
        <v>244</v>
      </c>
      <c r="C145" s="32">
        <v>0</v>
      </c>
      <c r="D145" s="33" t="s">
        <v>106</v>
      </c>
      <c r="E145" s="5"/>
    </row>
    <row r="146" spans="1:5" ht="9.75" customHeight="1" x14ac:dyDescent="0.25">
      <c r="A146" s="46">
        <v>5271</v>
      </c>
      <c r="B146" s="5" t="s">
        <v>245</v>
      </c>
      <c r="C146" s="36">
        <v>0</v>
      </c>
      <c r="D146" s="33" t="s">
        <v>106</v>
      </c>
      <c r="E146" s="5"/>
    </row>
    <row r="147" spans="1:5" ht="9.75" customHeight="1" x14ac:dyDescent="0.25">
      <c r="A147" s="45">
        <v>5280</v>
      </c>
      <c r="B147" s="31" t="s">
        <v>246</v>
      </c>
      <c r="C147" s="32">
        <v>0</v>
      </c>
      <c r="D147" s="33" t="s">
        <v>106</v>
      </c>
      <c r="E147" s="5"/>
    </row>
    <row r="148" spans="1:5" ht="9.75" customHeight="1" x14ac:dyDescent="0.25">
      <c r="A148" s="46">
        <v>5281</v>
      </c>
      <c r="B148" s="5" t="s">
        <v>247</v>
      </c>
      <c r="C148" s="36">
        <v>0</v>
      </c>
      <c r="D148" s="33" t="s">
        <v>106</v>
      </c>
      <c r="E148" s="5"/>
    </row>
    <row r="149" spans="1:5" ht="9.75" customHeight="1" x14ac:dyDescent="0.25">
      <c r="A149" s="46">
        <v>5282</v>
      </c>
      <c r="B149" s="5" t="s">
        <v>248</v>
      </c>
      <c r="C149" s="36">
        <v>0</v>
      </c>
      <c r="D149" s="33" t="s">
        <v>106</v>
      </c>
      <c r="E149" s="5"/>
    </row>
    <row r="150" spans="1:5" ht="9.75" customHeight="1" x14ac:dyDescent="0.25">
      <c r="A150" s="46">
        <v>5283</v>
      </c>
      <c r="B150" s="5" t="s">
        <v>249</v>
      </c>
      <c r="C150" s="36">
        <v>0</v>
      </c>
      <c r="D150" s="33" t="s">
        <v>106</v>
      </c>
      <c r="E150" s="5"/>
    </row>
    <row r="151" spans="1:5" ht="9.75" customHeight="1" x14ac:dyDescent="0.25">
      <c r="A151" s="46">
        <v>5284</v>
      </c>
      <c r="B151" s="5" t="s">
        <v>250</v>
      </c>
      <c r="C151" s="36">
        <v>0</v>
      </c>
      <c r="D151" s="33" t="s">
        <v>106</v>
      </c>
      <c r="E151" s="5"/>
    </row>
    <row r="152" spans="1:5" ht="9.75" customHeight="1" x14ac:dyDescent="0.25">
      <c r="A152" s="46">
        <v>5285</v>
      </c>
      <c r="B152" s="5" t="s">
        <v>251</v>
      </c>
      <c r="C152" s="36">
        <v>0</v>
      </c>
      <c r="D152" s="33" t="s">
        <v>106</v>
      </c>
      <c r="E152" s="5"/>
    </row>
    <row r="153" spans="1:5" ht="9.75" customHeight="1" x14ac:dyDescent="0.25">
      <c r="A153" s="45">
        <v>5290</v>
      </c>
      <c r="B153" s="31" t="s">
        <v>252</v>
      </c>
      <c r="C153" s="32">
        <v>0</v>
      </c>
      <c r="D153" s="33" t="s">
        <v>106</v>
      </c>
      <c r="E153" s="5"/>
    </row>
    <row r="154" spans="1:5" ht="9.75" customHeight="1" x14ac:dyDescent="0.25">
      <c r="A154" s="46">
        <v>5291</v>
      </c>
      <c r="B154" s="5" t="s">
        <v>253</v>
      </c>
      <c r="C154" s="36">
        <v>0</v>
      </c>
      <c r="D154" s="33" t="s">
        <v>106</v>
      </c>
      <c r="E154" s="5"/>
    </row>
    <row r="155" spans="1:5" ht="9.75" customHeight="1" x14ac:dyDescent="0.25">
      <c r="A155" s="46">
        <v>5292</v>
      </c>
      <c r="B155" s="5" t="s">
        <v>254</v>
      </c>
      <c r="C155" s="36">
        <v>0</v>
      </c>
      <c r="D155" s="33" t="s">
        <v>106</v>
      </c>
      <c r="E155" s="5"/>
    </row>
    <row r="156" spans="1:5" ht="9.75" customHeight="1" x14ac:dyDescent="0.25">
      <c r="A156" s="45">
        <v>5300</v>
      </c>
      <c r="B156" s="31" t="s">
        <v>255</v>
      </c>
      <c r="C156" s="32">
        <v>2202801.6</v>
      </c>
      <c r="D156" s="33"/>
      <c r="E156" s="5"/>
    </row>
    <row r="157" spans="1:5" ht="9.75" customHeight="1" x14ac:dyDescent="0.25">
      <c r="A157" s="45">
        <v>5310</v>
      </c>
      <c r="B157" s="31" t="s">
        <v>155</v>
      </c>
      <c r="C157" s="32">
        <v>0</v>
      </c>
      <c r="D157" s="33" t="s">
        <v>106</v>
      </c>
      <c r="E157" s="5"/>
    </row>
    <row r="158" spans="1:5" ht="9.75" customHeight="1" x14ac:dyDescent="0.25">
      <c r="A158" s="46">
        <v>5311</v>
      </c>
      <c r="B158" s="5" t="s">
        <v>256</v>
      </c>
      <c r="C158" s="36">
        <v>0</v>
      </c>
      <c r="D158" s="33" t="s">
        <v>106</v>
      </c>
      <c r="E158" s="5"/>
    </row>
    <row r="159" spans="1:5" ht="9.75" customHeight="1" x14ac:dyDescent="0.25">
      <c r="A159" s="46">
        <v>5312</v>
      </c>
      <c r="B159" s="5" t="s">
        <v>257</v>
      </c>
      <c r="C159" s="36">
        <v>0</v>
      </c>
      <c r="D159" s="33" t="s">
        <v>106</v>
      </c>
      <c r="E159" s="5"/>
    </row>
    <row r="160" spans="1:5" ht="9.75" customHeight="1" x14ac:dyDescent="0.25">
      <c r="A160" s="45">
        <v>5320</v>
      </c>
      <c r="B160" s="31" t="s">
        <v>156</v>
      </c>
      <c r="C160" s="32">
        <v>0</v>
      </c>
      <c r="D160" s="33" t="s">
        <v>106</v>
      </c>
      <c r="E160" s="5"/>
    </row>
    <row r="161" spans="1:5" ht="9.75" customHeight="1" x14ac:dyDescent="0.25">
      <c r="A161" s="46">
        <v>5321</v>
      </c>
      <c r="B161" s="5" t="s">
        <v>258</v>
      </c>
      <c r="C161" s="36">
        <v>0</v>
      </c>
      <c r="D161" s="33" t="s">
        <v>106</v>
      </c>
      <c r="E161" s="5"/>
    </row>
    <row r="162" spans="1:5" ht="9.75" customHeight="1" x14ac:dyDescent="0.25">
      <c r="A162" s="46">
        <v>5322</v>
      </c>
      <c r="B162" s="5" t="s">
        <v>259</v>
      </c>
      <c r="C162" s="36">
        <v>0</v>
      </c>
      <c r="D162" s="33" t="s">
        <v>106</v>
      </c>
      <c r="E162" s="5"/>
    </row>
    <row r="163" spans="1:5" ht="9.75" customHeight="1" x14ac:dyDescent="0.25">
      <c r="A163" s="45">
        <v>5330</v>
      </c>
      <c r="B163" s="31" t="s">
        <v>157</v>
      </c>
      <c r="C163" s="32">
        <v>2202801.6</v>
      </c>
      <c r="D163" s="33">
        <v>1</v>
      </c>
      <c r="E163" s="5"/>
    </row>
    <row r="164" spans="1:5" ht="9.75" customHeight="1" x14ac:dyDescent="0.25">
      <c r="A164" s="46">
        <v>5331</v>
      </c>
      <c r="B164" s="5" t="s">
        <v>260</v>
      </c>
      <c r="C164" s="36">
        <v>0</v>
      </c>
      <c r="D164" s="33">
        <v>0</v>
      </c>
      <c r="E164" s="5"/>
    </row>
    <row r="165" spans="1:5" ht="9.75" customHeight="1" x14ac:dyDescent="0.25">
      <c r="A165" s="46">
        <v>5332</v>
      </c>
      <c r="B165" s="5" t="s">
        <v>261</v>
      </c>
      <c r="C165" s="36">
        <v>2202801.6</v>
      </c>
      <c r="D165" s="33">
        <v>1</v>
      </c>
      <c r="E165" s="5"/>
    </row>
    <row r="166" spans="1:5" ht="9.75" customHeight="1" x14ac:dyDescent="0.25">
      <c r="A166" s="45">
        <v>5400</v>
      </c>
      <c r="B166" s="31" t="s">
        <v>262</v>
      </c>
      <c r="C166" s="32">
        <v>204118.38</v>
      </c>
      <c r="D166" s="33"/>
      <c r="E166" s="5"/>
    </row>
    <row r="167" spans="1:5" ht="9.75" customHeight="1" x14ac:dyDescent="0.25">
      <c r="A167" s="45">
        <v>5410</v>
      </c>
      <c r="B167" s="31" t="s">
        <v>263</v>
      </c>
      <c r="C167" s="32">
        <v>0</v>
      </c>
      <c r="D167" s="33" t="s">
        <v>106</v>
      </c>
      <c r="E167" s="5"/>
    </row>
    <row r="168" spans="1:5" ht="9.75" customHeight="1" x14ac:dyDescent="0.25">
      <c r="A168" s="46">
        <v>5411</v>
      </c>
      <c r="B168" s="5" t="s">
        <v>264</v>
      </c>
      <c r="C168" s="36">
        <v>0</v>
      </c>
      <c r="D168" s="33" t="s">
        <v>106</v>
      </c>
      <c r="E168" s="5"/>
    </row>
    <row r="169" spans="1:5" ht="9.75" customHeight="1" x14ac:dyDescent="0.25">
      <c r="A169" s="46">
        <v>5412</v>
      </c>
      <c r="B169" s="5" t="s">
        <v>265</v>
      </c>
      <c r="C169" s="36">
        <v>0</v>
      </c>
      <c r="D169" s="33" t="s">
        <v>106</v>
      </c>
      <c r="E169" s="5"/>
    </row>
    <row r="170" spans="1:5" ht="9.75" customHeight="1" x14ac:dyDescent="0.25">
      <c r="A170" s="45">
        <v>5420</v>
      </c>
      <c r="B170" s="31" t="s">
        <v>266</v>
      </c>
      <c r="C170" s="32">
        <v>204118.38</v>
      </c>
      <c r="D170" s="33">
        <v>1</v>
      </c>
      <c r="E170" s="5"/>
    </row>
    <row r="171" spans="1:5" ht="9.75" customHeight="1" x14ac:dyDescent="0.25">
      <c r="A171" s="46">
        <v>5421</v>
      </c>
      <c r="B171" s="5" t="s">
        <v>267</v>
      </c>
      <c r="C171" s="36">
        <v>204118.38</v>
      </c>
      <c r="D171" s="33">
        <v>1</v>
      </c>
      <c r="E171" s="5"/>
    </row>
    <row r="172" spans="1:5" ht="9.75" customHeight="1" x14ac:dyDescent="0.25">
      <c r="A172" s="46">
        <v>5422</v>
      </c>
      <c r="B172" s="5" t="s">
        <v>268</v>
      </c>
      <c r="C172" s="36">
        <v>0</v>
      </c>
      <c r="D172" s="33">
        <v>0</v>
      </c>
      <c r="E172" s="5"/>
    </row>
    <row r="173" spans="1:5" ht="9.75" customHeight="1" x14ac:dyDescent="0.25">
      <c r="A173" s="45">
        <v>5430</v>
      </c>
      <c r="B173" s="31" t="s">
        <v>269</v>
      </c>
      <c r="C173" s="32">
        <v>0</v>
      </c>
      <c r="D173" s="33" t="s">
        <v>106</v>
      </c>
      <c r="E173" s="5"/>
    </row>
    <row r="174" spans="1:5" ht="9.75" customHeight="1" x14ac:dyDescent="0.25">
      <c r="A174" s="46">
        <v>5431</v>
      </c>
      <c r="B174" s="5" t="s">
        <v>270</v>
      </c>
      <c r="C174" s="36">
        <v>0</v>
      </c>
      <c r="D174" s="33" t="s">
        <v>106</v>
      </c>
      <c r="E174" s="5"/>
    </row>
    <row r="175" spans="1:5" ht="9.75" customHeight="1" x14ac:dyDescent="0.25">
      <c r="A175" s="46">
        <v>5432</v>
      </c>
      <c r="B175" s="5" t="s">
        <v>271</v>
      </c>
      <c r="C175" s="36">
        <v>0</v>
      </c>
      <c r="D175" s="33" t="s">
        <v>106</v>
      </c>
      <c r="E175" s="5"/>
    </row>
    <row r="176" spans="1:5" ht="9.75" customHeight="1" x14ac:dyDescent="0.25">
      <c r="A176" s="45">
        <v>5440</v>
      </c>
      <c r="B176" s="31" t="s">
        <v>272</v>
      </c>
      <c r="C176" s="32">
        <v>0</v>
      </c>
      <c r="D176" s="33" t="s">
        <v>106</v>
      </c>
      <c r="E176" s="5"/>
    </row>
    <row r="177" spans="1:5" ht="9.75" customHeight="1" x14ac:dyDescent="0.25">
      <c r="A177" s="46">
        <v>5441</v>
      </c>
      <c r="B177" s="5" t="s">
        <v>272</v>
      </c>
      <c r="C177" s="36">
        <v>0</v>
      </c>
      <c r="D177" s="33" t="s">
        <v>106</v>
      </c>
      <c r="E177" s="5"/>
    </row>
    <row r="178" spans="1:5" ht="9.75" customHeight="1" x14ac:dyDescent="0.25">
      <c r="A178" s="45">
        <v>5450</v>
      </c>
      <c r="B178" s="31" t="s">
        <v>273</v>
      </c>
      <c r="C178" s="32">
        <v>0</v>
      </c>
      <c r="D178" s="33" t="s">
        <v>106</v>
      </c>
      <c r="E178" s="5"/>
    </row>
    <row r="179" spans="1:5" ht="9.75" customHeight="1" x14ac:dyDescent="0.25">
      <c r="A179" s="46">
        <v>5451</v>
      </c>
      <c r="B179" s="5" t="s">
        <v>274</v>
      </c>
      <c r="C179" s="36">
        <v>0</v>
      </c>
      <c r="D179" s="33" t="s">
        <v>106</v>
      </c>
      <c r="E179" s="5"/>
    </row>
    <row r="180" spans="1:5" ht="9.75" customHeight="1" x14ac:dyDescent="0.25">
      <c r="A180" s="46">
        <v>5452</v>
      </c>
      <c r="B180" s="5" t="s">
        <v>275</v>
      </c>
      <c r="C180" s="36">
        <v>0</v>
      </c>
      <c r="D180" s="33" t="s">
        <v>106</v>
      </c>
      <c r="E180" s="5"/>
    </row>
    <row r="181" spans="1:5" ht="9.75" customHeight="1" x14ac:dyDescent="0.25">
      <c r="A181" s="45">
        <v>5500</v>
      </c>
      <c r="B181" s="31" t="s">
        <v>276</v>
      </c>
      <c r="C181" s="32">
        <v>732190013.02999997</v>
      </c>
      <c r="D181" s="33"/>
      <c r="E181" s="5"/>
    </row>
    <row r="182" spans="1:5" ht="9.75" customHeight="1" x14ac:dyDescent="0.25">
      <c r="A182" s="45">
        <v>5510</v>
      </c>
      <c r="B182" s="31" t="s">
        <v>277</v>
      </c>
      <c r="C182" s="32">
        <v>730680344.01999998</v>
      </c>
      <c r="D182" s="33">
        <v>1</v>
      </c>
      <c r="E182" s="5"/>
    </row>
    <row r="183" spans="1:5" ht="9.75" customHeight="1" x14ac:dyDescent="0.25">
      <c r="A183" s="46">
        <v>5511</v>
      </c>
      <c r="B183" s="5" t="s">
        <v>278</v>
      </c>
      <c r="C183" s="36">
        <v>8265143.5099999998</v>
      </c>
      <c r="D183" s="33">
        <v>1.1311572259529359E-2</v>
      </c>
      <c r="E183" s="5"/>
    </row>
    <row r="184" spans="1:5" ht="9.75" customHeight="1" x14ac:dyDescent="0.25">
      <c r="A184" s="46">
        <v>5512</v>
      </c>
      <c r="B184" s="5" t="s">
        <v>279</v>
      </c>
      <c r="C184" s="36">
        <v>0</v>
      </c>
      <c r="D184" s="33">
        <v>0</v>
      </c>
      <c r="E184" s="5"/>
    </row>
    <row r="185" spans="1:5" ht="9.75" customHeight="1" x14ac:dyDescent="0.25">
      <c r="A185" s="46">
        <v>5513</v>
      </c>
      <c r="B185" s="5" t="s">
        <v>280</v>
      </c>
      <c r="C185" s="36">
        <v>10087046.73</v>
      </c>
      <c r="D185" s="33">
        <v>1.3805006269231051E-2</v>
      </c>
      <c r="E185" s="5"/>
    </row>
    <row r="186" spans="1:5" s="255" customFormat="1" ht="45" x14ac:dyDescent="0.25">
      <c r="A186" s="35">
        <v>5514</v>
      </c>
      <c r="B186" s="49" t="s">
        <v>282</v>
      </c>
      <c r="C186" s="50">
        <v>620051470.65999997</v>
      </c>
      <c r="D186" s="51">
        <v>0.84859470455801411</v>
      </c>
      <c r="E186" s="297" t="s">
        <v>653</v>
      </c>
    </row>
    <row r="187" spans="1:5" ht="9.75" customHeight="1" x14ac:dyDescent="0.25">
      <c r="A187" s="46">
        <v>5515</v>
      </c>
      <c r="B187" s="5" t="s">
        <v>283</v>
      </c>
      <c r="C187" s="36">
        <v>79604549.239999995</v>
      </c>
      <c r="D187" s="33">
        <v>0.10894579263216239</v>
      </c>
      <c r="E187" s="5"/>
    </row>
    <row r="188" spans="1:5" ht="9.75" customHeight="1" x14ac:dyDescent="0.25">
      <c r="A188" s="46">
        <v>5516</v>
      </c>
      <c r="B188" s="5" t="s">
        <v>284</v>
      </c>
      <c r="C188" s="36">
        <v>0</v>
      </c>
      <c r="D188" s="33">
        <v>0</v>
      </c>
      <c r="E188" s="5"/>
    </row>
    <row r="189" spans="1:5" ht="9.75" customHeight="1" x14ac:dyDescent="0.25">
      <c r="A189" s="46">
        <v>5517</v>
      </c>
      <c r="B189" s="5" t="s">
        <v>285</v>
      </c>
      <c r="C189" s="36">
        <v>11748941</v>
      </c>
      <c r="D189" s="33">
        <v>1.6079454026860219E-2</v>
      </c>
      <c r="E189" s="5"/>
    </row>
    <row r="190" spans="1:5" ht="9.75" customHeight="1" x14ac:dyDescent="0.25">
      <c r="A190" s="46">
        <v>5518</v>
      </c>
      <c r="B190" s="5" t="s">
        <v>286</v>
      </c>
      <c r="C190" s="36">
        <v>923192.88</v>
      </c>
      <c r="D190" s="33">
        <v>1.2634702542028838E-3</v>
      </c>
      <c r="E190" s="5"/>
    </row>
    <row r="191" spans="1:5" ht="9.75" customHeight="1" x14ac:dyDescent="0.25">
      <c r="A191" s="45">
        <v>5520</v>
      </c>
      <c r="B191" s="31" t="s">
        <v>287</v>
      </c>
      <c r="C191" s="32">
        <v>0</v>
      </c>
      <c r="D191" s="33" t="s">
        <v>106</v>
      </c>
      <c r="E191" s="5"/>
    </row>
    <row r="192" spans="1:5" ht="9.75" customHeight="1" x14ac:dyDescent="0.25">
      <c r="A192" s="46">
        <v>5521</v>
      </c>
      <c r="B192" s="5" t="s">
        <v>288</v>
      </c>
      <c r="C192" s="36">
        <v>0</v>
      </c>
      <c r="D192" s="33" t="s">
        <v>106</v>
      </c>
      <c r="E192" s="5"/>
    </row>
    <row r="193" spans="1:5" ht="9.75" customHeight="1" x14ac:dyDescent="0.25">
      <c r="A193" s="46">
        <v>5522</v>
      </c>
      <c r="B193" s="5" t="s">
        <v>289</v>
      </c>
      <c r="C193" s="36">
        <v>0</v>
      </c>
      <c r="D193" s="33" t="s">
        <v>106</v>
      </c>
      <c r="E193" s="5"/>
    </row>
    <row r="194" spans="1:5" ht="9.75" customHeight="1" x14ac:dyDescent="0.25">
      <c r="A194" s="45">
        <v>5530</v>
      </c>
      <c r="B194" s="31" t="s">
        <v>290</v>
      </c>
      <c r="C194" s="32">
        <v>0</v>
      </c>
      <c r="D194" s="33" t="s">
        <v>106</v>
      </c>
      <c r="E194" s="5"/>
    </row>
    <row r="195" spans="1:5" ht="9.75" customHeight="1" x14ac:dyDescent="0.25">
      <c r="A195" s="46">
        <v>5531</v>
      </c>
      <c r="B195" s="5" t="s">
        <v>291</v>
      </c>
      <c r="C195" s="36">
        <v>0</v>
      </c>
      <c r="D195" s="33" t="s">
        <v>106</v>
      </c>
      <c r="E195" s="5"/>
    </row>
    <row r="196" spans="1:5" ht="9.75" customHeight="1" x14ac:dyDescent="0.25">
      <c r="A196" s="46">
        <v>5532</v>
      </c>
      <c r="B196" s="5" t="s">
        <v>292</v>
      </c>
      <c r="C196" s="36">
        <v>0</v>
      </c>
      <c r="D196" s="33" t="s">
        <v>106</v>
      </c>
      <c r="E196" s="5"/>
    </row>
    <row r="197" spans="1:5" ht="9.75" customHeight="1" x14ac:dyDescent="0.25">
      <c r="A197" s="46">
        <v>5533</v>
      </c>
      <c r="B197" s="5" t="s">
        <v>293</v>
      </c>
      <c r="C197" s="36">
        <v>0</v>
      </c>
      <c r="D197" s="33" t="s">
        <v>106</v>
      </c>
      <c r="E197" s="5"/>
    </row>
    <row r="198" spans="1:5" ht="9.75" customHeight="1" x14ac:dyDescent="0.25">
      <c r="A198" s="46">
        <v>5534</v>
      </c>
      <c r="B198" s="5" t="s">
        <v>294</v>
      </c>
      <c r="C198" s="36">
        <v>0</v>
      </c>
      <c r="D198" s="33" t="s">
        <v>106</v>
      </c>
      <c r="E198" s="5"/>
    </row>
    <row r="199" spans="1:5" ht="9.75" customHeight="1" x14ac:dyDescent="0.25">
      <c r="A199" s="46">
        <v>5535</v>
      </c>
      <c r="B199" s="5" t="s">
        <v>295</v>
      </c>
      <c r="C199" s="36">
        <v>0</v>
      </c>
      <c r="D199" s="33" t="s">
        <v>106</v>
      </c>
      <c r="E199" s="5"/>
    </row>
    <row r="200" spans="1:5" ht="9.75" customHeight="1" x14ac:dyDescent="0.25">
      <c r="A200" s="45">
        <v>5590</v>
      </c>
      <c r="B200" s="31" t="s">
        <v>297</v>
      </c>
      <c r="C200" s="32">
        <v>1509669.01</v>
      </c>
      <c r="D200" s="33">
        <v>1</v>
      </c>
      <c r="E200" s="5"/>
    </row>
    <row r="201" spans="1:5" ht="9.75" customHeight="1" x14ac:dyDescent="0.25">
      <c r="A201" s="46">
        <v>5591</v>
      </c>
      <c r="B201" s="5" t="s">
        <v>298</v>
      </c>
      <c r="C201" s="36">
        <v>0</v>
      </c>
      <c r="D201" s="33">
        <v>0</v>
      </c>
      <c r="E201" s="5"/>
    </row>
    <row r="202" spans="1:5" ht="9.75" customHeight="1" x14ac:dyDescent="0.25">
      <c r="A202" s="46">
        <v>5592</v>
      </c>
      <c r="B202" s="5" t="s">
        <v>299</v>
      </c>
      <c r="C202" s="36">
        <v>1022095.87</v>
      </c>
      <c r="D202" s="33">
        <v>0.67703308687511576</v>
      </c>
      <c r="E202" s="5"/>
    </row>
    <row r="203" spans="1:5" ht="9.75" customHeight="1" x14ac:dyDescent="0.25">
      <c r="A203" s="46">
        <v>5593</v>
      </c>
      <c r="B203" s="5" t="s">
        <v>300</v>
      </c>
      <c r="C203" s="36">
        <v>0</v>
      </c>
      <c r="D203" s="33">
        <v>0</v>
      </c>
      <c r="E203" s="5"/>
    </row>
    <row r="204" spans="1:5" ht="9.75" customHeight="1" x14ac:dyDescent="0.25">
      <c r="A204" s="46">
        <v>5594</v>
      </c>
      <c r="B204" s="5" t="s">
        <v>301</v>
      </c>
      <c r="C204" s="36">
        <v>487573.14</v>
      </c>
      <c r="D204" s="33">
        <v>0.32296691312488424</v>
      </c>
      <c r="E204" s="5"/>
    </row>
    <row r="205" spans="1:5" ht="9.75" customHeight="1" x14ac:dyDescent="0.25">
      <c r="A205" s="46">
        <v>5595</v>
      </c>
      <c r="B205" s="5" t="s">
        <v>302</v>
      </c>
      <c r="C205" s="36">
        <v>0</v>
      </c>
      <c r="D205" s="33">
        <v>0</v>
      </c>
      <c r="E205" s="5"/>
    </row>
    <row r="206" spans="1:5" ht="9.75" customHeight="1" x14ac:dyDescent="0.25">
      <c r="A206" s="46">
        <v>5596</v>
      </c>
      <c r="B206" s="5" t="s">
        <v>183</v>
      </c>
      <c r="C206" s="36">
        <v>0</v>
      </c>
      <c r="D206" s="33">
        <v>0</v>
      </c>
      <c r="E206" s="5"/>
    </row>
    <row r="207" spans="1:5" ht="9.75" customHeight="1" x14ac:dyDescent="0.25">
      <c r="A207" s="46">
        <v>5597</v>
      </c>
      <c r="B207" s="5" t="s">
        <v>303</v>
      </c>
      <c r="C207" s="36">
        <v>0</v>
      </c>
      <c r="D207" s="33">
        <v>0</v>
      </c>
      <c r="E207" s="5"/>
    </row>
    <row r="208" spans="1:5" ht="9.75" customHeight="1" x14ac:dyDescent="0.25">
      <c r="A208" s="46">
        <v>5598</v>
      </c>
      <c r="B208" s="5" t="s">
        <v>304</v>
      </c>
      <c r="C208" s="36">
        <v>0</v>
      </c>
      <c r="D208" s="33">
        <v>0</v>
      </c>
      <c r="E208" s="5"/>
    </row>
    <row r="209" spans="1:5" ht="9.75" customHeight="1" x14ac:dyDescent="0.25">
      <c r="A209" s="46">
        <v>5599</v>
      </c>
      <c r="B209" s="5" t="s">
        <v>305</v>
      </c>
      <c r="C209" s="36">
        <v>0</v>
      </c>
      <c r="D209" s="33">
        <v>0</v>
      </c>
      <c r="E209" s="5"/>
    </row>
    <row r="210" spans="1:5" ht="9.75" customHeight="1" x14ac:dyDescent="0.25">
      <c r="A210" s="45">
        <v>5600</v>
      </c>
      <c r="B210" s="31" t="s">
        <v>306</v>
      </c>
      <c r="C210" s="32">
        <v>22738919.879999999</v>
      </c>
      <c r="D210" s="33"/>
      <c r="E210" s="5"/>
    </row>
    <row r="211" spans="1:5" ht="9.75" customHeight="1" x14ac:dyDescent="0.25">
      <c r="A211" s="45">
        <v>5610</v>
      </c>
      <c r="B211" s="31" t="s">
        <v>307</v>
      </c>
      <c r="C211" s="32">
        <v>22738919.879999999</v>
      </c>
      <c r="D211" s="33">
        <v>1</v>
      </c>
      <c r="E211" s="5"/>
    </row>
    <row r="212" spans="1:5" ht="9.75" customHeight="1" x14ac:dyDescent="0.25">
      <c r="A212" s="46">
        <v>5611</v>
      </c>
      <c r="B212" s="5" t="s">
        <v>308</v>
      </c>
      <c r="C212" s="36">
        <v>22738919.879999999</v>
      </c>
      <c r="D212" s="33">
        <v>1</v>
      </c>
      <c r="E212" s="5"/>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10000000}"/>
  <mergeCells count="4">
    <mergeCell ref="A1:C1"/>
    <mergeCell ref="A2:C2"/>
    <mergeCell ref="A3:C3"/>
    <mergeCell ref="A4:C4"/>
  </mergeCells>
  <pageMargins left="0.7" right="0.7" top="0.75" bottom="0.75" header="0" footer="0"/>
  <pageSetup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7" width="14.7109375" customWidth="1"/>
    <col min="8" max="8" width="14.5703125" customWidth="1"/>
    <col min="9" max="9" width="11.7109375" bestFit="1" customWidth="1"/>
    <col min="10" max="10" width="11.140625" bestFit="1" customWidth="1"/>
    <col min="11" max="26" width="9.140625" customWidth="1"/>
  </cols>
  <sheetData>
    <row r="1" spans="1:8" s="144" customFormat="1" ht="11.25" customHeight="1" x14ac:dyDescent="0.25">
      <c r="A1" s="539" t="s">
        <v>635</v>
      </c>
      <c r="B1" s="540"/>
      <c r="C1" s="540"/>
      <c r="D1" s="540"/>
      <c r="E1" s="540"/>
      <c r="F1" s="540"/>
      <c r="G1" s="148" t="s">
        <v>92</v>
      </c>
      <c r="H1" s="142">
        <v>2024</v>
      </c>
    </row>
    <row r="2" spans="1:8" s="144" customFormat="1" ht="11.25" customHeight="1" x14ac:dyDescent="0.25">
      <c r="A2" s="539" t="s">
        <v>310</v>
      </c>
      <c r="B2" s="540"/>
      <c r="C2" s="540"/>
      <c r="D2" s="540"/>
      <c r="E2" s="540"/>
      <c r="F2" s="540"/>
      <c r="G2" s="148" t="s">
        <v>94</v>
      </c>
      <c r="H2" s="142" t="s">
        <v>636</v>
      </c>
    </row>
    <row r="3" spans="1:8" s="144" customFormat="1" ht="11.25" customHeight="1" x14ac:dyDescent="0.25">
      <c r="A3" s="539" t="s">
        <v>637</v>
      </c>
      <c r="B3" s="540"/>
      <c r="C3" s="540"/>
      <c r="D3" s="540"/>
      <c r="E3" s="540"/>
      <c r="F3" s="540"/>
      <c r="G3" s="148" t="s">
        <v>95</v>
      </c>
      <c r="H3" s="142" t="s">
        <v>638</v>
      </c>
    </row>
    <row r="4" spans="1:8" s="144" customFormat="1" ht="11.25" customHeight="1" x14ac:dyDescent="0.25">
      <c r="A4" s="538" t="s">
        <v>96</v>
      </c>
      <c r="B4" s="538"/>
      <c r="C4" s="538"/>
      <c r="D4" s="538"/>
      <c r="E4" s="538"/>
      <c r="F4" s="538"/>
      <c r="G4" s="148"/>
      <c r="H4" s="142"/>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530000000</v>
      </c>
      <c r="D9" s="25"/>
      <c r="E9" s="25"/>
      <c r="F9" s="25"/>
      <c r="G9" s="25"/>
      <c r="H9" s="25"/>
    </row>
    <row r="10" spans="1:8" ht="9.75" customHeight="1" x14ac:dyDescent="0.25">
      <c r="A10" s="53">
        <v>1115</v>
      </c>
      <c r="B10" s="25" t="s">
        <v>314</v>
      </c>
      <c r="C10" s="54">
        <v>535755746.41000003</v>
      </c>
      <c r="D10" s="25"/>
      <c r="E10" s="25"/>
      <c r="F10" s="25"/>
      <c r="G10" s="25"/>
      <c r="H10" s="25"/>
    </row>
    <row r="11" spans="1:8" ht="9.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v>2022</v>
      </c>
      <c r="F14" s="28">
        <v>2021</v>
      </c>
      <c r="G14" s="28">
        <v>2020</v>
      </c>
      <c r="H14" s="28" t="s">
        <v>317</v>
      </c>
    </row>
    <row r="15" spans="1:8" ht="9.75" customHeight="1" x14ac:dyDescent="0.25">
      <c r="A15" s="53">
        <v>1122</v>
      </c>
      <c r="B15" s="25" t="s">
        <v>318</v>
      </c>
      <c r="C15" s="54">
        <v>1225017276.99</v>
      </c>
      <c r="D15" s="54">
        <v>1226442338.5599999</v>
      </c>
      <c r="E15" s="54">
        <v>1198690510.49</v>
      </c>
      <c r="F15" s="54">
        <v>1233697338.1900001</v>
      </c>
      <c r="G15" s="54">
        <v>986289914.78999996</v>
      </c>
      <c r="H15" s="25"/>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9.75" customHeight="1" x14ac:dyDescent="0.25">
      <c r="A20" s="53">
        <v>1123</v>
      </c>
      <c r="B20" s="25" t="s">
        <v>326</v>
      </c>
      <c r="C20" s="54">
        <v>31647413.09</v>
      </c>
      <c r="D20" s="54">
        <v>0</v>
      </c>
      <c r="E20" s="54">
        <v>0</v>
      </c>
      <c r="F20" s="54">
        <v>0</v>
      </c>
      <c r="G20" s="54">
        <v>0</v>
      </c>
      <c r="H20" s="25"/>
    </row>
    <row r="21" spans="1:8" ht="9.75" customHeight="1" x14ac:dyDescent="0.25">
      <c r="A21" s="46">
        <v>1125</v>
      </c>
      <c r="B21" s="149" t="s">
        <v>327</v>
      </c>
      <c r="C21" s="54">
        <v>0</v>
      </c>
      <c r="D21" s="150">
        <v>0</v>
      </c>
      <c r="E21" s="150">
        <v>0</v>
      </c>
      <c r="F21" s="150">
        <v>0</v>
      </c>
      <c r="G21" s="150">
        <v>0</v>
      </c>
      <c r="H21" s="149"/>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16699992.33</v>
      </c>
      <c r="D23" s="54">
        <v>0</v>
      </c>
      <c r="E23" s="54">
        <v>0</v>
      </c>
      <c r="F23" s="54">
        <v>0</v>
      </c>
      <c r="G23" s="54">
        <v>0</v>
      </c>
      <c r="H23" s="25"/>
    </row>
    <row r="24" spans="1:8" ht="9.75" customHeight="1" x14ac:dyDescent="0.25">
      <c r="A24" s="53">
        <v>1131</v>
      </c>
      <c r="B24" s="25" t="s">
        <v>330</v>
      </c>
      <c r="C24" s="54">
        <v>10272332.85</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123129817.12</v>
      </c>
      <c r="D27" s="54">
        <v>0</v>
      </c>
      <c r="E27" s="54">
        <v>0</v>
      </c>
      <c r="F27" s="54">
        <v>0</v>
      </c>
      <c r="G27" s="54">
        <v>0</v>
      </c>
      <c r="H27" s="25"/>
    </row>
    <row r="28" spans="1:8" ht="9.75" customHeight="1" x14ac:dyDescent="0.25">
      <c r="A28" s="53">
        <v>1139</v>
      </c>
      <c r="B28" s="25" t="s">
        <v>334</v>
      </c>
      <c r="C28" s="54">
        <v>2391225.0299999998</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41281567.590000004</v>
      </c>
      <c r="D41" s="25" t="s">
        <v>654</v>
      </c>
      <c r="E41" s="25"/>
      <c r="F41" s="25"/>
    </row>
    <row r="42" spans="1:6" ht="9.75" customHeight="1" x14ac:dyDescent="0.25">
      <c r="A42" s="53">
        <v>1151</v>
      </c>
      <c r="B42" s="25" t="s">
        <v>348</v>
      </c>
      <c r="C42" s="54">
        <v>41281567.590000004</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54">
        <v>21265843822.320004</v>
      </c>
      <c r="D56" s="54">
        <v>630138517.38999999</v>
      </c>
      <c r="E56" s="54">
        <v>-10114945733.77</v>
      </c>
      <c r="F56" s="25"/>
      <c r="G56" s="25"/>
      <c r="H56" s="25"/>
      <c r="I56" s="25"/>
      <c r="J56" s="25"/>
    </row>
    <row r="57" spans="1:10" ht="9.75" customHeight="1" x14ac:dyDescent="0.25">
      <c r="A57" s="53">
        <v>1231</v>
      </c>
      <c r="B57" s="25" t="s">
        <v>364</v>
      </c>
      <c r="C57" s="54">
        <v>707415949.78999996</v>
      </c>
      <c r="D57" s="54">
        <v>0</v>
      </c>
      <c r="E57" s="54">
        <v>0</v>
      </c>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9.75" customHeight="1" x14ac:dyDescent="0.25">
      <c r="A59" s="53">
        <v>1233</v>
      </c>
      <c r="B59" s="25" t="s">
        <v>366</v>
      </c>
      <c r="C59" s="54">
        <v>242628911.88999999</v>
      </c>
      <c r="D59" s="54">
        <v>10087046.73</v>
      </c>
      <c r="E59" s="54">
        <v>-101730891.06999999</v>
      </c>
      <c r="F59" s="25" t="s">
        <v>655</v>
      </c>
      <c r="G59" s="25" t="s">
        <v>656</v>
      </c>
      <c r="H59" s="25" t="s">
        <v>657</v>
      </c>
      <c r="I59" s="25"/>
      <c r="J59" s="25"/>
    </row>
    <row r="60" spans="1:10" ht="9.75" customHeight="1" x14ac:dyDescent="0.25">
      <c r="A60" s="53">
        <v>1234</v>
      </c>
      <c r="B60" s="25" t="s">
        <v>367</v>
      </c>
      <c r="C60" s="54">
        <v>17937008942.130001</v>
      </c>
      <c r="D60" s="54">
        <v>620051470.65999997</v>
      </c>
      <c r="E60" s="54">
        <v>-10013214842.700001</v>
      </c>
      <c r="F60" s="25" t="s">
        <v>655</v>
      </c>
      <c r="G60" s="25" t="s">
        <v>656</v>
      </c>
      <c r="H60" s="25" t="s">
        <v>657</v>
      </c>
      <c r="I60" s="25"/>
      <c r="J60" s="25"/>
    </row>
    <row r="61" spans="1:10" ht="9.75" customHeight="1" x14ac:dyDescent="0.25">
      <c r="A61" s="53">
        <v>1235</v>
      </c>
      <c r="B61" s="25" t="s">
        <v>368</v>
      </c>
      <c r="C61" s="54">
        <v>2348714978.4499998</v>
      </c>
      <c r="D61" s="54">
        <v>0</v>
      </c>
      <c r="E61" s="54">
        <v>0</v>
      </c>
      <c r="F61" s="25"/>
      <c r="G61" s="25"/>
      <c r="H61" s="25"/>
      <c r="I61" s="25"/>
      <c r="J61" s="25"/>
    </row>
    <row r="62" spans="1:10" ht="9.75" customHeight="1" x14ac:dyDescent="0.25">
      <c r="A62" s="53">
        <v>1236</v>
      </c>
      <c r="B62" s="25" t="s">
        <v>369</v>
      </c>
      <c r="C62" s="54">
        <v>30075040.059999999</v>
      </c>
      <c r="D62" s="54">
        <v>0</v>
      </c>
      <c r="E62" s="54">
        <v>0</v>
      </c>
      <c r="F62" s="25"/>
      <c r="G62" s="25"/>
      <c r="H62" s="25"/>
      <c r="I62" s="25"/>
      <c r="J62" s="25"/>
    </row>
    <row r="63" spans="1:10" ht="9.75" customHeight="1" x14ac:dyDescent="0.25">
      <c r="A63" s="53">
        <v>1239</v>
      </c>
      <c r="B63" s="25" t="s">
        <v>370</v>
      </c>
      <c r="C63" s="54">
        <v>0</v>
      </c>
      <c r="D63" s="54">
        <v>0</v>
      </c>
      <c r="E63" s="54">
        <v>0</v>
      </c>
      <c r="F63" s="25"/>
      <c r="G63" s="25"/>
      <c r="H63" s="25"/>
      <c r="I63" s="25"/>
      <c r="J63" s="25"/>
    </row>
    <row r="64" spans="1:10" ht="9.75" customHeight="1" x14ac:dyDescent="0.25">
      <c r="A64" s="53">
        <v>1240</v>
      </c>
      <c r="B64" s="25" t="s">
        <v>371</v>
      </c>
      <c r="C64" s="54">
        <v>750565464.5999999</v>
      </c>
      <c r="D64" s="54">
        <v>79604549.24000001</v>
      </c>
      <c r="E64" s="54">
        <v>-510135636.76999998</v>
      </c>
      <c r="F64" s="25"/>
      <c r="G64" s="25"/>
      <c r="H64" s="25"/>
      <c r="I64" s="25"/>
      <c r="J64" s="25"/>
    </row>
    <row r="65" spans="1:10" ht="9.75" customHeight="1" x14ac:dyDescent="0.25">
      <c r="A65" s="53">
        <v>1241</v>
      </c>
      <c r="B65" s="25" t="s">
        <v>372</v>
      </c>
      <c r="C65" s="54">
        <v>143634963.22999999</v>
      </c>
      <c r="D65" s="54">
        <v>15217920.310000001</v>
      </c>
      <c r="E65" s="54">
        <v>-111011411.63</v>
      </c>
      <c r="F65" s="25" t="s">
        <v>655</v>
      </c>
      <c r="G65" s="25" t="s">
        <v>658</v>
      </c>
      <c r="H65" s="25" t="s">
        <v>657</v>
      </c>
      <c r="I65" s="25"/>
      <c r="J65" s="25"/>
    </row>
    <row r="66" spans="1:10" ht="9.75" customHeight="1" x14ac:dyDescent="0.25">
      <c r="A66" s="53">
        <v>1242</v>
      </c>
      <c r="B66" s="25" t="s">
        <v>373</v>
      </c>
      <c r="C66" s="54">
        <v>0</v>
      </c>
      <c r="D66" s="54">
        <v>0</v>
      </c>
      <c r="E66" s="54">
        <v>0</v>
      </c>
      <c r="F66" s="25"/>
      <c r="G66" s="25"/>
      <c r="H66" s="25"/>
      <c r="I66" s="25"/>
      <c r="J66" s="25"/>
    </row>
    <row r="67" spans="1:10" ht="9.75" customHeight="1" x14ac:dyDescent="0.25">
      <c r="A67" s="53">
        <v>1243</v>
      </c>
      <c r="B67" s="25" t="s">
        <v>374</v>
      </c>
      <c r="C67" s="54">
        <v>74971</v>
      </c>
      <c r="D67" s="54">
        <v>4727.8500000000004</v>
      </c>
      <c r="E67" s="54">
        <v>-12251.85</v>
      </c>
      <c r="F67" s="25" t="s">
        <v>655</v>
      </c>
      <c r="G67" s="25" t="s">
        <v>659</v>
      </c>
      <c r="H67" s="25" t="s">
        <v>657</v>
      </c>
      <c r="I67" s="25"/>
      <c r="J67" s="25"/>
    </row>
    <row r="68" spans="1:10" ht="9.75" customHeight="1" x14ac:dyDescent="0.25">
      <c r="A68" s="53">
        <v>1244</v>
      </c>
      <c r="B68" s="25" t="s">
        <v>375</v>
      </c>
      <c r="C68" s="54">
        <v>207006309.16999999</v>
      </c>
      <c r="D68" s="54">
        <v>24907247.41</v>
      </c>
      <c r="E68" s="54">
        <v>-157043657.84999999</v>
      </c>
      <c r="F68" s="25" t="s">
        <v>655</v>
      </c>
      <c r="G68" s="25" t="s">
        <v>660</v>
      </c>
      <c r="H68" s="25" t="s">
        <v>657</v>
      </c>
      <c r="I68" s="25"/>
      <c r="J68" s="25"/>
    </row>
    <row r="69" spans="1:10" ht="9.75" customHeight="1" x14ac:dyDescent="0.25">
      <c r="A69" s="53">
        <v>1245</v>
      </c>
      <c r="B69" s="25" t="s">
        <v>376</v>
      </c>
      <c r="C69" s="54">
        <v>0</v>
      </c>
      <c r="D69" s="54">
        <v>0</v>
      </c>
      <c r="E69" s="54">
        <v>0</v>
      </c>
      <c r="F69" s="25"/>
      <c r="G69" s="25"/>
      <c r="H69" s="25"/>
      <c r="I69" s="25"/>
      <c r="J69" s="25"/>
    </row>
    <row r="70" spans="1:10" ht="9.75" customHeight="1" x14ac:dyDescent="0.25">
      <c r="A70" s="53">
        <v>1246</v>
      </c>
      <c r="B70" s="25" t="s">
        <v>377</v>
      </c>
      <c r="C70" s="54">
        <v>399849221.19999999</v>
      </c>
      <c r="D70" s="54">
        <v>39474653.670000002</v>
      </c>
      <c r="E70" s="54">
        <v>-242068315.44</v>
      </c>
      <c r="F70" s="25" t="s">
        <v>655</v>
      </c>
      <c r="G70" s="25" t="s">
        <v>661</v>
      </c>
      <c r="H70" s="25" t="s">
        <v>657</v>
      </c>
      <c r="I70" s="25"/>
      <c r="J70" s="25"/>
    </row>
    <row r="71" spans="1:10" ht="9.75" customHeight="1" x14ac:dyDescent="0.25">
      <c r="A71" s="53">
        <v>1247</v>
      </c>
      <c r="B71" s="25" t="s">
        <v>378</v>
      </c>
      <c r="C71" s="54">
        <v>0</v>
      </c>
      <c r="D71" s="54">
        <v>0</v>
      </c>
      <c r="E71" s="54">
        <v>0</v>
      </c>
      <c r="F71" s="25"/>
      <c r="G71" s="25"/>
      <c r="H71" s="25"/>
      <c r="I71" s="25"/>
      <c r="J71" s="25"/>
    </row>
    <row r="72" spans="1:10" ht="9.75" customHeight="1" x14ac:dyDescent="0.25">
      <c r="A72" s="53">
        <v>1248</v>
      </c>
      <c r="B72" s="25" t="s">
        <v>379</v>
      </c>
      <c r="C72" s="54">
        <v>0</v>
      </c>
      <c r="D72" s="54">
        <v>0</v>
      </c>
      <c r="E72" s="54">
        <v>0</v>
      </c>
      <c r="F72" s="25"/>
      <c r="G72" s="25"/>
      <c r="H72" s="25"/>
      <c r="I72" s="25"/>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54">
        <v>124470203.39</v>
      </c>
      <c r="D76" s="54">
        <v>11748941</v>
      </c>
      <c r="E76" s="54">
        <v>-119194394.25999999</v>
      </c>
      <c r="F76" s="25"/>
      <c r="G76" s="25"/>
      <c r="H76" s="25"/>
      <c r="I76" s="25"/>
      <c r="J76" s="25"/>
    </row>
    <row r="77" spans="1:10" ht="9.75" customHeight="1" x14ac:dyDescent="0.25">
      <c r="A77" s="53">
        <v>1251</v>
      </c>
      <c r="B77" s="25" t="s">
        <v>386</v>
      </c>
      <c r="C77" s="54">
        <v>21591759.239999998</v>
      </c>
      <c r="D77" s="54">
        <v>755225.66</v>
      </c>
      <c r="E77" s="54">
        <v>-21375743.379999999</v>
      </c>
      <c r="F77" s="25"/>
      <c r="G77" s="25" t="s">
        <v>662</v>
      </c>
      <c r="H77" s="25"/>
      <c r="I77" s="25"/>
      <c r="J77" s="25"/>
    </row>
    <row r="78" spans="1:10" ht="9.75" customHeight="1" x14ac:dyDescent="0.25">
      <c r="A78" s="53">
        <v>1252</v>
      </c>
      <c r="B78" s="25" t="s">
        <v>387</v>
      </c>
      <c r="C78" s="54">
        <v>89114.97</v>
      </c>
      <c r="D78" s="54">
        <v>0</v>
      </c>
      <c r="E78" s="54">
        <v>0</v>
      </c>
      <c r="F78" s="25"/>
      <c r="G78" s="25"/>
      <c r="H78" s="25"/>
      <c r="I78" s="25"/>
      <c r="J78" s="25"/>
    </row>
    <row r="79" spans="1:10" ht="9.75" customHeight="1" x14ac:dyDescent="0.25">
      <c r="A79" s="53">
        <v>1253</v>
      </c>
      <c r="B79" s="25" t="s">
        <v>388</v>
      </c>
      <c r="C79" s="54">
        <v>0</v>
      </c>
      <c r="D79" s="54">
        <v>0</v>
      </c>
      <c r="E79" s="54">
        <v>0</v>
      </c>
      <c r="F79" s="25"/>
      <c r="G79" s="25"/>
      <c r="H79" s="25"/>
      <c r="I79" s="25"/>
      <c r="J79" s="25"/>
    </row>
    <row r="80" spans="1:10" ht="9.75" customHeight="1" x14ac:dyDescent="0.25">
      <c r="A80" s="53">
        <v>1254</v>
      </c>
      <c r="B80" s="25" t="s">
        <v>389</v>
      </c>
      <c r="C80" s="54">
        <v>102789329.18000001</v>
      </c>
      <c r="D80" s="54">
        <v>10993715.34</v>
      </c>
      <c r="E80" s="54">
        <v>-97818650.879999995</v>
      </c>
      <c r="F80" s="25"/>
      <c r="G80" s="25" t="s">
        <v>662</v>
      </c>
      <c r="H80" s="25"/>
      <c r="I80" s="25"/>
      <c r="J80" s="25"/>
    </row>
    <row r="81" spans="1:7" ht="9.75" customHeight="1" x14ac:dyDescent="0.25">
      <c r="A81" s="53">
        <v>1259</v>
      </c>
      <c r="B81" s="25" t="s">
        <v>390</v>
      </c>
      <c r="C81" s="54">
        <v>0</v>
      </c>
      <c r="D81" s="54">
        <v>0</v>
      </c>
      <c r="E81" s="54">
        <v>0</v>
      </c>
      <c r="F81" s="25"/>
      <c r="G81" s="25"/>
    </row>
    <row r="82" spans="1:7" ht="9.75" customHeight="1" x14ac:dyDescent="0.25">
      <c r="A82" s="53">
        <v>1270</v>
      </c>
      <c r="B82" s="25" t="s">
        <v>391</v>
      </c>
      <c r="C82" s="54">
        <v>89743036.890000001</v>
      </c>
      <c r="D82" s="54">
        <v>0</v>
      </c>
      <c r="E82" s="54">
        <v>0</v>
      </c>
      <c r="F82" s="25"/>
      <c r="G82" s="25"/>
    </row>
    <row r="83" spans="1:7" ht="9.75" customHeight="1" x14ac:dyDescent="0.25">
      <c r="A83" s="53">
        <v>1271</v>
      </c>
      <c r="B83" s="25" t="s">
        <v>392</v>
      </c>
      <c r="C83" s="54">
        <v>0</v>
      </c>
      <c r="D83" s="54">
        <v>0</v>
      </c>
      <c r="E83" s="54">
        <v>0</v>
      </c>
      <c r="F83" s="25"/>
      <c r="G83" s="25"/>
    </row>
    <row r="84" spans="1:7" ht="9.75" customHeight="1" x14ac:dyDescent="0.25">
      <c r="A84" s="53">
        <v>1272</v>
      </c>
      <c r="B84" s="25" t="s">
        <v>393</v>
      </c>
      <c r="C84" s="54">
        <v>0</v>
      </c>
      <c r="D84" s="54">
        <v>0</v>
      </c>
      <c r="E84" s="54">
        <v>0</v>
      </c>
      <c r="F84" s="25"/>
      <c r="G84" s="25"/>
    </row>
    <row r="85" spans="1:7" ht="9.75" customHeight="1" x14ac:dyDescent="0.25">
      <c r="A85" s="53">
        <v>1273</v>
      </c>
      <c r="B85" s="25" t="s">
        <v>394</v>
      </c>
      <c r="C85" s="54">
        <v>0</v>
      </c>
      <c r="D85" s="54">
        <v>0</v>
      </c>
      <c r="E85" s="54">
        <v>0</v>
      </c>
      <c r="F85" s="25"/>
      <c r="G85" s="25"/>
    </row>
    <row r="86" spans="1:7" ht="9.75" customHeight="1" x14ac:dyDescent="0.25">
      <c r="A86" s="53">
        <v>1274</v>
      </c>
      <c r="B86" s="25" t="s">
        <v>395</v>
      </c>
      <c r="C86" s="54">
        <v>89743036.890000001</v>
      </c>
      <c r="D86" s="54">
        <v>0</v>
      </c>
      <c r="E86" s="54">
        <v>0</v>
      </c>
      <c r="F86" s="25"/>
      <c r="G86" s="25"/>
    </row>
    <row r="87" spans="1:7" ht="9.75" customHeight="1" x14ac:dyDescent="0.25">
      <c r="A87" s="53">
        <v>1275</v>
      </c>
      <c r="B87" s="25" t="s">
        <v>396</v>
      </c>
      <c r="C87" s="54">
        <v>0</v>
      </c>
      <c r="D87" s="54">
        <v>0</v>
      </c>
      <c r="E87" s="54">
        <v>0</v>
      </c>
      <c r="F87" s="25"/>
      <c r="G87" s="25"/>
    </row>
    <row r="88" spans="1:7" ht="9.75" customHeight="1" x14ac:dyDescent="0.25">
      <c r="A88" s="53">
        <v>1279</v>
      </c>
      <c r="B88" s="25" t="s">
        <v>397</v>
      </c>
      <c r="C88" s="54">
        <v>0</v>
      </c>
      <c r="D88" s="54">
        <v>0</v>
      </c>
      <c r="E88" s="54">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9.75" customHeight="1" x14ac:dyDescent="0.25">
      <c r="A92" s="53">
        <v>1160</v>
      </c>
      <c r="B92" s="25" t="s">
        <v>399</v>
      </c>
      <c r="C92" s="54">
        <v>-461657847.82000005</v>
      </c>
      <c r="D92" s="25"/>
      <c r="E92" s="25"/>
      <c r="F92" s="25"/>
      <c r="G92" s="25"/>
    </row>
    <row r="93" spans="1:7" ht="9.75" customHeight="1" x14ac:dyDescent="0.25">
      <c r="A93" s="53">
        <v>1161</v>
      </c>
      <c r="B93" s="25" t="s">
        <v>400</v>
      </c>
      <c r="C93" s="54">
        <v>-460832216.47000003</v>
      </c>
      <c r="D93" s="25" t="s">
        <v>663</v>
      </c>
      <c r="E93" s="25"/>
      <c r="F93" s="25"/>
      <c r="G93" s="25"/>
    </row>
    <row r="94" spans="1:7" ht="9.75" customHeight="1" x14ac:dyDescent="0.25">
      <c r="A94" s="53">
        <v>1162</v>
      </c>
      <c r="B94" s="25" t="s">
        <v>401</v>
      </c>
      <c r="C94" s="54">
        <v>-825631.35</v>
      </c>
      <c r="D94" s="25" t="s">
        <v>664</v>
      </c>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v>11853368.970000001</v>
      </c>
      <c r="D98" s="25"/>
      <c r="E98" s="25"/>
      <c r="F98" s="25"/>
      <c r="G98" s="25"/>
      <c r="H98" s="25"/>
    </row>
    <row r="99" spans="1:8" ht="9.75" customHeight="1" x14ac:dyDescent="0.25">
      <c r="A99" s="53">
        <v>1191</v>
      </c>
      <c r="B99" s="25" t="s">
        <v>404</v>
      </c>
      <c r="C99" s="54">
        <v>11853368.970000001</v>
      </c>
      <c r="D99" s="25" t="s">
        <v>665</v>
      </c>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9.75" customHeight="1" x14ac:dyDescent="0.25">
      <c r="A110" s="53">
        <v>2110</v>
      </c>
      <c r="B110" s="25" t="s">
        <v>415</v>
      </c>
      <c r="C110" s="54">
        <v>380811546.11000007</v>
      </c>
      <c r="D110" s="54">
        <v>0</v>
      </c>
      <c r="E110" s="54">
        <v>0</v>
      </c>
      <c r="F110" s="54">
        <v>0</v>
      </c>
      <c r="G110" s="54">
        <v>0</v>
      </c>
      <c r="H110" s="25"/>
    </row>
    <row r="111" spans="1:8" ht="9.75" customHeight="1" x14ac:dyDescent="0.25">
      <c r="A111" s="53">
        <v>2111</v>
      </c>
      <c r="B111" s="25" t="s">
        <v>416</v>
      </c>
      <c r="C111" s="54">
        <v>0</v>
      </c>
      <c r="D111" s="54">
        <v>0</v>
      </c>
      <c r="E111" s="54">
        <v>0</v>
      </c>
      <c r="F111" s="54">
        <v>0</v>
      </c>
      <c r="G111" s="54">
        <v>0</v>
      </c>
      <c r="H111" s="25"/>
    </row>
    <row r="112" spans="1:8" ht="9.75" customHeight="1" x14ac:dyDescent="0.25">
      <c r="A112" s="53">
        <v>2112</v>
      </c>
      <c r="B112" s="25" t="s">
        <v>417</v>
      </c>
      <c r="C112" s="54">
        <v>70932066.319999993</v>
      </c>
      <c r="D112" s="54">
        <v>0</v>
      </c>
      <c r="E112" s="54">
        <v>0</v>
      </c>
      <c r="F112" s="54">
        <v>0</v>
      </c>
      <c r="G112" s="54">
        <v>0</v>
      </c>
      <c r="H112" s="25"/>
    </row>
    <row r="113" spans="1:8" ht="9.75" customHeight="1" x14ac:dyDescent="0.25">
      <c r="A113" s="53">
        <v>2113</v>
      </c>
      <c r="B113" s="25" t="s">
        <v>418</v>
      </c>
      <c r="C113" s="54">
        <v>16786830.98</v>
      </c>
      <c r="D113" s="54">
        <v>0</v>
      </c>
      <c r="E113" s="54">
        <v>0</v>
      </c>
      <c r="F113" s="54">
        <v>0</v>
      </c>
      <c r="G113" s="54">
        <v>0</v>
      </c>
      <c r="H113" s="25"/>
    </row>
    <row r="114" spans="1:8" ht="9.75" customHeight="1" x14ac:dyDescent="0.25">
      <c r="A114" s="53">
        <v>2114</v>
      </c>
      <c r="B114" s="25" t="s">
        <v>419</v>
      </c>
      <c r="C114" s="54">
        <v>157139733.99000001</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9.75" customHeight="1" x14ac:dyDescent="0.25">
      <c r="A117" s="53">
        <v>2117</v>
      </c>
      <c r="B117" s="25" t="s">
        <v>422</v>
      </c>
      <c r="C117" s="54">
        <v>119590696.91</v>
      </c>
      <c r="D117" s="54">
        <v>0</v>
      </c>
      <c r="E117" s="54">
        <v>0</v>
      </c>
      <c r="F117" s="54">
        <v>0</v>
      </c>
      <c r="G117" s="54">
        <v>0</v>
      </c>
      <c r="H117" s="25"/>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16362217.91</v>
      </c>
      <c r="D119" s="54">
        <v>0</v>
      </c>
      <c r="E119" s="54">
        <v>0</v>
      </c>
      <c r="F119" s="54">
        <v>0</v>
      </c>
      <c r="G119" s="54">
        <v>0</v>
      </c>
      <c r="H119" s="25"/>
    </row>
    <row r="120" spans="1:8" ht="9.75" customHeight="1" x14ac:dyDescent="0.25">
      <c r="A120" s="53">
        <v>2120</v>
      </c>
      <c r="B120" s="25" t="s">
        <v>425</v>
      </c>
      <c r="C120" s="54">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21835.13</v>
      </c>
      <c r="D127" s="25"/>
      <c r="E127" s="25"/>
      <c r="F127" s="25"/>
      <c r="G127" s="25"/>
      <c r="H127" s="25"/>
    </row>
    <row r="128" spans="1:8" ht="9.75" customHeight="1" x14ac:dyDescent="0.25">
      <c r="A128" s="53">
        <v>2161</v>
      </c>
      <c r="B128" s="25" t="s">
        <v>432</v>
      </c>
      <c r="C128" s="54">
        <v>21835.13</v>
      </c>
      <c r="D128" s="25"/>
      <c r="E128" s="25" t="s">
        <v>666</v>
      </c>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2994280.47</v>
      </c>
      <c r="D144" s="25"/>
      <c r="E144" s="25"/>
    </row>
    <row r="145" spans="1:5" ht="9.75" customHeight="1" x14ac:dyDescent="0.25">
      <c r="A145" s="53">
        <v>2151</v>
      </c>
      <c r="B145" s="25" t="s">
        <v>447</v>
      </c>
      <c r="C145" s="54">
        <v>2994280.47</v>
      </c>
      <c r="D145" s="25"/>
      <c r="E145" s="25" t="s">
        <v>667</v>
      </c>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21328698.039999999</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21328698.039999999</v>
      </c>
      <c r="D151" s="25"/>
      <c r="E151" s="25" t="s">
        <v>668</v>
      </c>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26097436.66</v>
      </c>
      <c r="D155" s="25"/>
      <c r="E155" s="25"/>
    </row>
    <row r="156" spans="1:5" ht="9.75" customHeight="1" x14ac:dyDescent="0.25">
      <c r="A156" s="53">
        <v>2171</v>
      </c>
      <c r="B156" s="25" t="s">
        <v>456</v>
      </c>
      <c r="C156" s="54">
        <v>8077471.7300000004</v>
      </c>
      <c r="D156" s="25"/>
      <c r="E156" s="25" t="s">
        <v>669</v>
      </c>
    </row>
    <row r="157" spans="1:5" ht="9.75" customHeight="1" x14ac:dyDescent="0.25">
      <c r="A157" s="53">
        <v>2172</v>
      </c>
      <c r="B157" s="25" t="s">
        <v>457</v>
      </c>
      <c r="C157" s="54">
        <v>0</v>
      </c>
      <c r="D157" s="25"/>
      <c r="E157" s="25"/>
    </row>
    <row r="158" spans="1:5" ht="9.75" customHeight="1" x14ac:dyDescent="0.25">
      <c r="A158" s="53">
        <v>2179</v>
      </c>
      <c r="B158" s="25" t="s">
        <v>458</v>
      </c>
      <c r="C158" s="54">
        <v>18019964.93</v>
      </c>
      <c r="D158" s="25"/>
      <c r="E158" s="25" t="s">
        <v>670</v>
      </c>
    </row>
    <row r="159" spans="1:5" ht="9.75" customHeight="1" x14ac:dyDescent="0.25">
      <c r="A159" s="53">
        <v>2260</v>
      </c>
      <c r="B159" s="25" t="s">
        <v>459</v>
      </c>
      <c r="C159" s="54">
        <v>640011937.18000007</v>
      </c>
      <c r="D159" s="25"/>
      <c r="E159" s="25"/>
    </row>
    <row r="160" spans="1:5" ht="9.75" customHeight="1" x14ac:dyDescent="0.25">
      <c r="A160" s="53">
        <v>2261</v>
      </c>
      <c r="B160" s="25" t="s">
        <v>460</v>
      </c>
      <c r="C160" s="54">
        <v>25618907.510000002</v>
      </c>
      <c r="D160" s="25"/>
      <c r="E160" s="25" t="s">
        <v>671</v>
      </c>
    </row>
    <row r="161" spans="1:5" ht="9.75" customHeight="1" x14ac:dyDescent="0.25">
      <c r="A161" s="53">
        <v>2262</v>
      </c>
      <c r="B161" s="25" t="s">
        <v>461</v>
      </c>
      <c r="C161" s="54">
        <v>273988092</v>
      </c>
      <c r="D161" s="25"/>
      <c r="E161" s="25" t="s">
        <v>672</v>
      </c>
    </row>
    <row r="162" spans="1:5" ht="9.75" customHeight="1" x14ac:dyDescent="0.25">
      <c r="A162" s="53">
        <v>2263</v>
      </c>
      <c r="B162" s="25" t="s">
        <v>462</v>
      </c>
      <c r="C162" s="54">
        <v>0</v>
      </c>
      <c r="D162" s="25"/>
      <c r="E162" s="25"/>
    </row>
    <row r="163" spans="1:5" ht="9.75" customHeight="1" x14ac:dyDescent="0.25">
      <c r="A163" s="53">
        <v>2269</v>
      </c>
      <c r="B163" s="25" t="s">
        <v>463</v>
      </c>
      <c r="C163" s="54">
        <v>340404937.67000002</v>
      </c>
      <c r="D163" s="25"/>
      <c r="E163" s="25" t="s">
        <v>673</v>
      </c>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7" right="0.7" top="0.75" bottom="0.75" header="0" footer="0"/>
  <pageSetup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s="153" customFormat="1" ht="10.9" customHeight="1" x14ac:dyDescent="0.2">
      <c r="A1" s="541" t="s">
        <v>635</v>
      </c>
      <c r="B1" s="541"/>
      <c r="C1" s="541"/>
      <c r="D1" s="151" t="s">
        <v>92</v>
      </c>
      <c r="E1" s="152">
        <v>2024</v>
      </c>
    </row>
    <row r="2" spans="1:5" s="153" customFormat="1" ht="11.25" customHeight="1" x14ac:dyDescent="0.2">
      <c r="A2" s="541" t="s">
        <v>469</v>
      </c>
      <c r="B2" s="541"/>
      <c r="C2" s="541"/>
      <c r="D2" s="151" t="s">
        <v>94</v>
      </c>
      <c r="E2" s="152" t="s">
        <v>636</v>
      </c>
    </row>
    <row r="3" spans="1:5" s="153" customFormat="1" ht="11.25" customHeight="1" x14ac:dyDescent="0.2">
      <c r="A3" s="541" t="s">
        <v>637</v>
      </c>
      <c r="B3" s="541"/>
      <c r="C3" s="541"/>
      <c r="D3" s="151" t="s">
        <v>95</v>
      </c>
      <c r="E3" s="152" t="s">
        <v>638</v>
      </c>
    </row>
    <row r="4" spans="1:5" s="153" customFormat="1" ht="11.25" customHeight="1" x14ac:dyDescent="0.2">
      <c r="A4" s="541" t="s">
        <v>96</v>
      </c>
      <c r="B4" s="541"/>
      <c r="C4" s="541"/>
      <c r="D4" s="151"/>
      <c r="E4" s="152"/>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54">
        <v>3028036833.71</v>
      </c>
      <c r="D9" s="25"/>
      <c r="E9" s="25"/>
    </row>
    <row r="10" spans="1:5" ht="9.75" customHeight="1" x14ac:dyDescent="0.25">
      <c r="A10" s="53">
        <v>3120</v>
      </c>
      <c r="B10" s="25" t="s">
        <v>471</v>
      </c>
      <c r="C10" s="54">
        <v>4031622698.0599999</v>
      </c>
      <c r="D10" s="25"/>
      <c r="E10" s="25"/>
    </row>
    <row r="11" spans="1:5" ht="9.75" customHeight="1" x14ac:dyDescent="0.25">
      <c r="A11" s="53">
        <v>3130</v>
      </c>
      <c r="B11" s="25" t="s">
        <v>472</v>
      </c>
      <c r="C11" s="54">
        <v>3131562469.1799998</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9.75" customHeight="1" x14ac:dyDescent="0.25">
      <c r="A15" s="53">
        <v>3210</v>
      </c>
      <c r="B15" s="25" t="s">
        <v>475</v>
      </c>
      <c r="C15" s="54">
        <v>629750668.38999987</v>
      </c>
      <c r="D15" s="25"/>
      <c r="E15" s="25"/>
    </row>
    <row r="16" spans="1:5" ht="9.75" customHeight="1" x14ac:dyDescent="0.25">
      <c r="A16" s="53">
        <v>3220</v>
      </c>
      <c r="B16" s="25" t="s">
        <v>476</v>
      </c>
      <c r="C16" s="54">
        <v>5754765993.8999996</v>
      </c>
      <c r="D16" s="25"/>
      <c r="E16" s="25"/>
    </row>
    <row r="17" spans="1:4" ht="9.75" customHeight="1" x14ac:dyDescent="0.25">
      <c r="A17" s="53">
        <v>3230</v>
      </c>
      <c r="B17" s="25" t="s">
        <v>477</v>
      </c>
      <c r="C17" s="54">
        <v>17907796.920000002</v>
      </c>
      <c r="D17" s="25"/>
    </row>
    <row r="18" spans="1:4" ht="9.75" customHeight="1" x14ac:dyDescent="0.25">
      <c r="A18" s="53">
        <v>3231</v>
      </c>
      <c r="B18" s="25" t="s">
        <v>478</v>
      </c>
      <c r="C18" s="54">
        <v>17897796.920000002</v>
      </c>
      <c r="D18" s="25"/>
    </row>
    <row r="19" spans="1:4" ht="9.75" customHeight="1" x14ac:dyDescent="0.25">
      <c r="A19" s="53">
        <v>3232</v>
      </c>
      <c r="B19" s="25" t="s">
        <v>479</v>
      </c>
      <c r="C19" s="54">
        <v>10000</v>
      </c>
      <c r="D19" s="25"/>
    </row>
    <row r="20" spans="1:4" ht="9.75" customHeight="1" x14ac:dyDescent="0.25">
      <c r="A20" s="53">
        <v>3233</v>
      </c>
      <c r="B20" s="25" t="s">
        <v>480</v>
      </c>
      <c r="C20" s="54">
        <v>0</v>
      </c>
      <c r="D20" s="25"/>
    </row>
    <row r="21" spans="1:4" ht="9.75" customHeight="1" x14ac:dyDescent="0.25">
      <c r="A21" s="53">
        <v>3239</v>
      </c>
      <c r="B21" s="153" t="s">
        <v>481</v>
      </c>
      <c r="C21" s="54">
        <v>0</v>
      </c>
      <c r="D21" s="25"/>
    </row>
    <row r="22" spans="1:4" ht="9.75" customHeight="1" x14ac:dyDescent="0.25">
      <c r="A22" s="53">
        <v>3240</v>
      </c>
      <c r="B22" s="25" t="s">
        <v>482</v>
      </c>
      <c r="C22" s="54">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9.75" customHeight="1" x14ac:dyDescent="0.25">
      <c r="A26" s="53">
        <v>3250</v>
      </c>
      <c r="B26" s="25" t="s">
        <v>486</v>
      </c>
      <c r="C26" s="54">
        <v>0</v>
      </c>
      <c r="D26" s="25"/>
    </row>
    <row r="27" spans="1:4" ht="9.75" customHeight="1" x14ac:dyDescent="0.25">
      <c r="A27" s="53">
        <v>3251</v>
      </c>
      <c r="B27" s="25" t="s">
        <v>487</v>
      </c>
      <c r="C27" s="54">
        <v>0</v>
      </c>
      <c r="D27" s="25"/>
    </row>
    <row r="28" spans="1:4" ht="9.75" customHeight="1" x14ac:dyDescent="0.25">
      <c r="A28" s="53">
        <v>3252</v>
      </c>
      <c r="B28" s="25" t="s">
        <v>488</v>
      </c>
      <c r="C28" s="54">
        <v>0</v>
      </c>
      <c r="D28" s="25"/>
    </row>
    <row r="29" spans="1:4" ht="9.75" customHeight="1" x14ac:dyDescent="0.25">
      <c r="A29" s="25"/>
      <c r="B29" s="25"/>
      <c r="C29" s="25"/>
      <c r="D29" s="25"/>
    </row>
    <row r="30" spans="1:4" ht="9.75" customHeight="1" x14ac:dyDescent="0.25">
      <c r="A30" s="25"/>
      <c r="B30" s="25" t="s">
        <v>309</v>
      </c>
      <c r="C30" s="25"/>
      <c r="D30" s="25"/>
    </row>
  </sheetData>
  <mergeCells count="4">
    <mergeCell ref="A1:C1"/>
    <mergeCell ref="A2:C2"/>
    <mergeCell ref="A3:C3"/>
    <mergeCell ref="A4:C4"/>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B39"/>
  <sheetViews>
    <sheetView showGridLines="0" view="pageBreakPreview" zoomScaleNormal="100" zoomScaleSheetLayoutView="100" workbookViewId="0">
      <pane ySplit="4" topLeftCell="A5" activePane="bottomLeft" state="frozen"/>
      <selection activeCell="A14" sqref="A14:B14"/>
      <selection pane="bottomLeft" activeCell="F18" sqref="F18"/>
    </sheetView>
  </sheetViews>
  <sheetFormatPr baseColWidth="10" defaultColWidth="12.7109375" defaultRowHeight="11.25" x14ac:dyDescent="0.2"/>
  <cols>
    <col min="1" max="1" width="14.7109375" style="1" customWidth="1"/>
    <col min="2" max="2" width="69.7109375" style="1" customWidth="1"/>
    <col min="3" max="16384" width="12.7109375" style="1"/>
  </cols>
  <sheetData>
    <row r="1" spans="1:2" ht="33.75" x14ac:dyDescent="0.2">
      <c r="A1" s="484" t="s">
        <v>87</v>
      </c>
      <c r="B1" s="485"/>
    </row>
    <row r="2" spans="1:2" x14ac:dyDescent="0.2">
      <c r="A2" s="486" t="s">
        <v>0</v>
      </c>
      <c r="B2" s="487"/>
    </row>
    <row r="3" spans="1:2" x14ac:dyDescent="0.2">
      <c r="A3" s="486" t="s">
        <v>89</v>
      </c>
      <c r="B3" s="487"/>
    </row>
    <row r="4" spans="1:2" ht="15" customHeight="1" x14ac:dyDescent="0.2">
      <c r="A4" s="3" t="s">
        <v>1</v>
      </c>
      <c r="B4" s="4" t="s">
        <v>2</v>
      </c>
    </row>
    <row r="5" spans="1:2" x14ac:dyDescent="0.2">
      <c r="A5" s="488"/>
      <c r="B5" s="489"/>
    </row>
    <row r="6" spans="1:2" x14ac:dyDescent="0.2">
      <c r="A6" s="488"/>
      <c r="B6" s="490" t="s">
        <v>3</v>
      </c>
    </row>
    <row r="7" spans="1:2" x14ac:dyDescent="0.2">
      <c r="A7" s="488"/>
      <c r="B7" s="490"/>
    </row>
    <row r="8" spans="1:2" x14ac:dyDescent="0.2">
      <c r="A8" s="488"/>
      <c r="B8" s="491" t="s">
        <v>4</v>
      </c>
    </row>
    <row r="9" spans="1:2" x14ac:dyDescent="0.2">
      <c r="A9" s="492" t="s">
        <v>33</v>
      </c>
      <c r="B9" s="493" t="s">
        <v>6</v>
      </c>
    </row>
    <row r="10" spans="1:2" x14ac:dyDescent="0.2">
      <c r="A10" s="492" t="s">
        <v>35</v>
      </c>
      <c r="B10" s="493" t="s">
        <v>8</v>
      </c>
    </row>
    <row r="11" spans="1:2" x14ac:dyDescent="0.2">
      <c r="A11" s="492" t="s">
        <v>5</v>
      </c>
      <c r="B11" s="493" t="s">
        <v>10</v>
      </c>
    </row>
    <row r="12" spans="1:2" x14ac:dyDescent="0.2">
      <c r="A12" s="492" t="s">
        <v>7</v>
      </c>
      <c r="B12" s="493" t="s">
        <v>12</v>
      </c>
    </row>
    <row r="13" spans="1:2" x14ac:dyDescent="0.2">
      <c r="A13" s="492" t="s">
        <v>9</v>
      </c>
      <c r="B13" s="493" t="s">
        <v>14</v>
      </c>
    </row>
    <row r="14" spans="1:2" x14ac:dyDescent="0.2">
      <c r="A14" s="492" t="s">
        <v>11</v>
      </c>
      <c r="B14" s="493" t="s">
        <v>16</v>
      </c>
    </row>
    <row r="15" spans="1:2" x14ac:dyDescent="0.2">
      <c r="A15" s="492" t="s">
        <v>13</v>
      </c>
      <c r="B15" s="493" t="s">
        <v>18</v>
      </c>
    </row>
    <row r="16" spans="1:2" x14ac:dyDescent="0.2">
      <c r="A16" s="492" t="s">
        <v>15</v>
      </c>
      <c r="B16" s="493" t="s">
        <v>20</v>
      </c>
    </row>
    <row r="17" spans="1:2" x14ac:dyDescent="0.2">
      <c r="A17" s="492" t="s">
        <v>17</v>
      </c>
      <c r="B17" s="493" t="s">
        <v>22</v>
      </c>
    </row>
    <row r="18" spans="1:2" x14ac:dyDescent="0.2">
      <c r="A18" s="492" t="s">
        <v>19</v>
      </c>
      <c r="B18" s="493" t="s">
        <v>24</v>
      </c>
    </row>
    <row r="19" spans="1:2" x14ac:dyDescent="0.2">
      <c r="A19" s="492" t="s">
        <v>21</v>
      </c>
      <c r="B19" s="493" t="s">
        <v>26</v>
      </c>
    </row>
    <row r="20" spans="1:2" x14ac:dyDescent="0.2">
      <c r="A20" s="492" t="s">
        <v>23</v>
      </c>
      <c r="B20" s="493" t="s">
        <v>28</v>
      </c>
    </row>
    <row r="21" spans="1:2" x14ac:dyDescent="0.2">
      <c r="A21" s="492" t="s">
        <v>25</v>
      </c>
      <c r="B21" s="493" t="s">
        <v>30</v>
      </c>
    </row>
    <row r="22" spans="1:2" x14ac:dyDescent="0.2">
      <c r="A22" s="492" t="s">
        <v>27</v>
      </c>
      <c r="B22" s="493" t="s">
        <v>32</v>
      </c>
    </row>
    <row r="23" spans="1:2" x14ac:dyDescent="0.2">
      <c r="A23" s="492" t="s">
        <v>29</v>
      </c>
      <c r="B23" s="493" t="s">
        <v>34</v>
      </c>
    </row>
    <row r="24" spans="1:2" x14ac:dyDescent="0.2">
      <c r="A24" s="492" t="s">
        <v>31</v>
      </c>
      <c r="B24" s="493" t="s">
        <v>36</v>
      </c>
    </row>
    <row r="25" spans="1:2" x14ac:dyDescent="0.2">
      <c r="A25" s="492" t="s">
        <v>90</v>
      </c>
      <c r="B25" s="493" t="s">
        <v>37</v>
      </c>
    </row>
    <row r="26" spans="1:2" x14ac:dyDescent="0.2">
      <c r="A26" s="492" t="s">
        <v>91</v>
      </c>
      <c r="B26" s="493" t="s">
        <v>38</v>
      </c>
    </row>
    <row r="27" spans="1:2" x14ac:dyDescent="0.2">
      <c r="A27" s="492" t="s">
        <v>39</v>
      </c>
      <c r="B27" s="493" t="s">
        <v>40</v>
      </c>
    </row>
    <row r="28" spans="1:2" x14ac:dyDescent="0.2">
      <c r="A28" s="492" t="s">
        <v>41</v>
      </c>
      <c r="B28" s="493" t="s">
        <v>42</v>
      </c>
    </row>
    <row r="29" spans="1:2" x14ac:dyDescent="0.2">
      <c r="A29" s="492" t="s">
        <v>43</v>
      </c>
      <c r="B29" s="493" t="s">
        <v>44</v>
      </c>
    </row>
    <row r="30" spans="1:2" x14ac:dyDescent="0.2">
      <c r="A30" s="492" t="s">
        <v>45</v>
      </c>
      <c r="B30" s="493" t="s">
        <v>46</v>
      </c>
    </row>
    <row r="31" spans="1:2" x14ac:dyDescent="0.2">
      <c r="A31" s="492" t="s">
        <v>47</v>
      </c>
      <c r="B31" s="493" t="s">
        <v>48</v>
      </c>
    </row>
    <row r="32" spans="1:2" x14ac:dyDescent="0.2">
      <c r="A32" s="488"/>
      <c r="B32" s="489"/>
    </row>
    <row r="33" spans="1:2" x14ac:dyDescent="0.2">
      <c r="A33" s="488"/>
      <c r="B33" s="489"/>
    </row>
    <row r="34" spans="1:2" x14ac:dyDescent="0.2">
      <c r="A34" s="492" t="s">
        <v>49</v>
      </c>
      <c r="B34" s="489" t="s">
        <v>50</v>
      </c>
    </row>
    <row r="35" spans="1:2" x14ac:dyDescent="0.2">
      <c r="A35" s="492" t="s">
        <v>51</v>
      </c>
      <c r="B35" s="489" t="s">
        <v>52</v>
      </c>
    </row>
    <row r="36" spans="1:2" x14ac:dyDescent="0.2">
      <c r="A36" s="492"/>
      <c r="B36" s="489"/>
    </row>
    <row r="37" spans="1:2" x14ac:dyDescent="0.2">
      <c r="A37" s="492"/>
      <c r="B37" s="2" t="s">
        <v>53</v>
      </c>
    </row>
    <row r="38" spans="1:2" x14ac:dyDescent="0.2">
      <c r="A38" s="492" t="s">
        <v>54</v>
      </c>
      <c r="B38" s="489" t="s">
        <v>55</v>
      </c>
    </row>
    <row r="39" spans="1:2" ht="12" thickBot="1" x14ac:dyDescent="0.25">
      <c r="A39" s="494"/>
      <c r="B39" s="495" t="s">
        <v>56</v>
      </c>
    </row>
  </sheetData>
  <sheetProtection formatCells="0" formatColumns="0" formatRows="0" autoFilter="0" pivotTables="0"/>
  <pageMargins left="0.70866141732283472" right="0.70866141732283472" top="0.74803149606299213" bottom="0.74803149606299213" header="0.31496062992125984" footer="0.86"/>
  <pageSetup orientation="landscape" r:id="rId1"/>
  <headerFooter>
    <oddHeader>&amp;CNOTAS A LOS ESTADOS FINANCIEROS</oddHeader>
    <oddFooter>&amp;L&amp;F&amp;R&amp;A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1.5703125" bestFit="1" customWidth="1"/>
    <col min="6" max="26" width="9.140625" customWidth="1"/>
  </cols>
  <sheetData>
    <row r="1" spans="1:5" s="154" customFormat="1" ht="11.25" customHeight="1" x14ac:dyDescent="0.25">
      <c r="A1" s="541" t="s">
        <v>635</v>
      </c>
      <c r="B1" s="541"/>
      <c r="C1" s="541"/>
      <c r="D1" s="151" t="s">
        <v>92</v>
      </c>
      <c r="E1" s="152">
        <v>2024</v>
      </c>
    </row>
    <row r="2" spans="1:5" s="154" customFormat="1" ht="11.25" customHeight="1" x14ac:dyDescent="0.25">
      <c r="A2" s="541" t="s">
        <v>489</v>
      </c>
      <c r="B2" s="541"/>
      <c r="C2" s="541"/>
      <c r="D2" s="151" t="s">
        <v>94</v>
      </c>
      <c r="E2" s="152" t="s">
        <v>636</v>
      </c>
    </row>
    <row r="3" spans="1:5" s="154" customFormat="1" ht="11.25" customHeight="1" x14ac:dyDescent="0.25">
      <c r="A3" s="541" t="s">
        <v>637</v>
      </c>
      <c r="B3" s="541"/>
      <c r="C3" s="541"/>
      <c r="D3" s="151" t="s">
        <v>95</v>
      </c>
      <c r="E3" s="152" t="s">
        <v>638</v>
      </c>
    </row>
    <row r="4" spans="1:5" s="154" customFormat="1" ht="11.25" customHeight="1" x14ac:dyDescent="0.25">
      <c r="A4" s="541" t="s">
        <v>96</v>
      </c>
      <c r="B4" s="541"/>
      <c r="C4" s="541"/>
      <c r="D4" s="151"/>
      <c r="E4" s="152"/>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2151000</v>
      </c>
      <c r="D9" s="54">
        <v>2087000</v>
      </c>
      <c r="E9" s="25"/>
    </row>
    <row r="10" spans="1:5" ht="9.75" customHeight="1" x14ac:dyDescent="0.25">
      <c r="A10" s="53">
        <v>1112</v>
      </c>
      <c r="B10" s="25" t="s">
        <v>492</v>
      </c>
      <c r="C10" s="54">
        <v>741891801.85000002</v>
      </c>
      <c r="D10" s="54">
        <v>893686162.99000001</v>
      </c>
      <c r="E10" s="25"/>
    </row>
    <row r="11" spans="1:5" ht="9.75" customHeight="1" x14ac:dyDescent="0.25">
      <c r="A11" s="53">
        <v>1113</v>
      </c>
      <c r="B11" s="25" t="s">
        <v>493</v>
      </c>
      <c r="C11" s="54">
        <v>0</v>
      </c>
      <c r="D11" s="54">
        <v>0</v>
      </c>
      <c r="E11" s="25"/>
    </row>
    <row r="12" spans="1:5" ht="9.75" customHeight="1" x14ac:dyDescent="0.25">
      <c r="A12" s="53">
        <v>1114</v>
      </c>
      <c r="B12" s="25" t="s">
        <v>313</v>
      </c>
      <c r="C12" s="54">
        <v>530000000</v>
      </c>
      <c r="D12" s="54">
        <v>553780557.58000004</v>
      </c>
      <c r="E12" s="25"/>
    </row>
    <row r="13" spans="1:5" ht="9.75" customHeight="1" x14ac:dyDescent="0.25">
      <c r="A13" s="53">
        <v>1115</v>
      </c>
      <c r="B13" s="25" t="s">
        <v>314</v>
      </c>
      <c r="C13" s="54">
        <v>535755746.41000003</v>
      </c>
      <c r="D13" s="54">
        <v>717542987.58000004</v>
      </c>
      <c r="E13" s="25"/>
    </row>
    <row r="14" spans="1:5" ht="9.75" customHeight="1" x14ac:dyDescent="0.25">
      <c r="A14" s="53">
        <v>1116</v>
      </c>
      <c r="B14" s="25" t="s">
        <v>494</v>
      </c>
      <c r="C14" s="54">
        <v>0</v>
      </c>
      <c r="D14" s="54">
        <v>0</v>
      </c>
      <c r="E14" s="25"/>
    </row>
    <row r="15" spans="1:5" ht="9.75" customHeight="1" x14ac:dyDescent="0.25">
      <c r="A15" s="53">
        <v>1119</v>
      </c>
      <c r="B15" s="25" t="s">
        <v>495</v>
      </c>
      <c r="C15" s="54">
        <v>296181.7</v>
      </c>
      <c r="D15" s="54">
        <v>296181.7</v>
      </c>
      <c r="E15" s="25"/>
    </row>
    <row r="16" spans="1:5" ht="9.75" customHeight="1" x14ac:dyDescent="0.25">
      <c r="A16" s="59">
        <v>1110</v>
      </c>
      <c r="B16" s="60" t="s">
        <v>496</v>
      </c>
      <c r="C16" s="61">
        <v>1810094729.96</v>
      </c>
      <c r="D16" s="61">
        <v>2167392889.8499999</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155" t="s">
        <v>363</v>
      </c>
      <c r="C21" s="61">
        <v>2191200216.8800001</v>
      </c>
      <c r="D21" s="61">
        <v>1556689531.5600011</v>
      </c>
    </row>
    <row r="22" spans="1:4" ht="9.75" customHeight="1" x14ac:dyDescent="0.25">
      <c r="A22" s="53">
        <v>1231</v>
      </c>
      <c r="B22" s="25" t="s">
        <v>364</v>
      </c>
      <c r="C22" s="54">
        <v>106931569.73000002</v>
      </c>
      <c r="D22" s="54">
        <v>6973347.0999999046</v>
      </c>
    </row>
    <row r="23" spans="1:4" ht="9.75" customHeight="1" x14ac:dyDescent="0.25">
      <c r="A23" s="53">
        <v>1232</v>
      </c>
      <c r="B23" s="25" t="s">
        <v>365</v>
      </c>
      <c r="C23" s="54">
        <v>0</v>
      </c>
      <c r="D23" s="54">
        <v>0</v>
      </c>
    </row>
    <row r="24" spans="1:4" ht="9.75" customHeight="1" x14ac:dyDescent="0.25">
      <c r="A24" s="53">
        <v>1233</v>
      </c>
      <c r="B24" s="25" t="s">
        <v>366</v>
      </c>
      <c r="C24" s="54">
        <v>11688759.389999986</v>
      </c>
      <c r="D24" s="54">
        <v>6239044.0800000131</v>
      </c>
    </row>
    <row r="25" spans="1:4" ht="9.75" customHeight="1" x14ac:dyDescent="0.25">
      <c r="A25" s="53">
        <v>1234</v>
      </c>
      <c r="B25" s="25" t="s">
        <v>367</v>
      </c>
      <c r="C25" s="54">
        <v>1560350833.4500008</v>
      </c>
      <c r="D25" s="54">
        <v>990071386.05000114</v>
      </c>
    </row>
    <row r="26" spans="1:4" ht="9.75" customHeight="1" x14ac:dyDescent="0.25">
      <c r="A26" s="53">
        <v>1235</v>
      </c>
      <c r="B26" s="25" t="s">
        <v>368</v>
      </c>
      <c r="C26" s="54">
        <v>501042730.39999986</v>
      </c>
      <c r="D26" s="54">
        <v>543427005.56999993</v>
      </c>
    </row>
    <row r="27" spans="1:4" ht="9.75" customHeight="1" x14ac:dyDescent="0.25">
      <c r="A27" s="53">
        <v>1236</v>
      </c>
      <c r="B27" s="25" t="s">
        <v>369</v>
      </c>
      <c r="C27" s="54">
        <v>11186323.91</v>
      </c>
      <c r="D27" s="54">
        <v>9978748.7599999979</v>
      </c>
    </row>
    <row r="28" spans="1:4" ht="9.75" customHeight="1" x14ac:dyDescent="0.25">
      <c r="A28" s="53">
        <v>1239</v>
      </c>
      <c r="B28" s="25" t="s">
        <v>370</v>
      </c>
      <c r="C28" s="54">
        <v>0</v>
      </c>
      <c r="D28" s="54">
        <v>0</v>
      </c>
    </row>
    <row r="29" spans="1:4" ht="9.75" customHeight="1" x14ac:dyDescent="0.25">
      <c r="A29" s="59">
        <v>1240</v>
      </c>
      <c r="B29" s="62" t="s">
        <v>371</v>
      </c>
      <c r="C29" s="61">
        <v>54704186.25999999</v>
      </c>
      <c r="D29" s="61">
        <v>85387957.069999963</v>
      </c>
    </row>
    <row r="30" spans="1:4" ht="9.75" customHeight="1" x14ac:dyDescent="0.25">
      <c r="A30" s="53">
        <v>1241</v>
      </c>
      <c r="B30" s="25" t="s">
        <v>372</v>
      </c>
      <c r="C30" s="54">
        <v>4586699.9499999881</v>
      </c>
      <c r="D30" s="54">
        <v>18772439.960000008</v>
      </c>
    </row>
    <row r="31" spans="1:4" ht="9.75" customHeight="1" x14ac:dyDescent="0.25">
      <c r="A31" s="53">
        <v>1242</v>
      </c>
      <c r="B31" s="25" t="s">
        <v>373</v>
      </c>
      <c r="C31" s="54">
        <v>0</v>
      </c>
      <c r="D31" s="54">
        <v>0</v>
      </c>
    </row>
    <row r="32" spans="1:4" ht="9.75" customHeight="1" x14ac:dyDescent="0.25">
      <c r="A32" s="53">
        <v>1243</v>
      </c>
      <c r="B32" s="25" t="s">
        <v>374</v>
      </c>
      <c r="C32" s="54">
        <v>30210</v>
      </c>
      <c r="D32" s="54">
        <v>6416</v>
      </c>
    </row>
    <row r="33" spans="1:4" ht="9.75" customHeight="1" x14ac:dyDescent="0.25">
      <c r="A33" s="53">
        <v>1244</v>
      </c>
      <c r="B33" s="25" t="s">
        <v>375</v>
      </c>
      <c r="C33" s="54">
        <v>9915575.9499999881</v>
      </c>
      <c r="D33" s="54">
        <v>26384577.439999998</v>
      </c>
    </row>
    <row r="34" spans="1:4" ht="9.75" customHeight="1" x14ac:dyDescent="0.25">
      <c r="A34" s="53">
        <v>1245</v>
      </c>
      <c r="B34" s="25" t="s">
        <v>376</v>
      </c>
      <c r="C34" s="54">
        <v>0</v>
      </c>
      <c r="D34" s="54">
        <v>0</v>
      </c>
    </row>
    <row r="35" spans="1:4" ht="9.75" customHeight="1" x14ac:dyDescent="0.25">
      <c r="A35" s="53">
        <v>1246</v>
      </c>
      <c r="B35" s="25" t="s">
        <v>377</v>
      </c>
      <c r="C35" s="54">
        <v>40171700.360000014</v>
      </c>
      <c r="D35" s="54">
        <v>40224523.669999957</v>
      </c>
    </row>
    <row r="36" spans="1:4" ht="9.75" customHeight="1" x14ac:dyDescent="0.25">
      <c r="A36" s="53">
        <v>1247</v>
      </c>
      <c r="B36" s="25" t="s">
        <v>378</v>
      </c>
      <c r="C36" s="54">
        <v>0</v>
      </c>
      <c r="D36" s="54">
        <v>0</v>
      </c>
    </row>
    <row r="37" spans="1:4" ht="9.75" customHeight="1" x14ac:dyDescent="0.25">
      <c r="A37" s="53">
        <v>1248</v>
      </c>
      <c r="B37" s="25" t="s">
        <v>379</v>
      </c>
      <c r="C37" s="54">
        <v>0</v>
      </c>
      <c r="D37" s="54">
        <v>0</v>
      </c>
    </row>
    <row r="38" spans="1:4" ht="9.75" customHeight="1" x14ac:dyDescent="0.25">
      <c r="A38" s="59">
        <v>1250</v>
      </c>
      <c r="B38" s="62" t="s">
        <v>385</v>
      </c>
      <c r="C38" s="61">
        <v>11117896.930000007</v>
      </c>
      <c r="D38" s="61">
        <v>11303765.579999998</v>
      </c>
    </row>
    <row r="39" spans="1:4" ht="9.75" customHeight="1" x14ac:dyDescent="0.25">
      <c r="A39" s="53">
        <v>1251</v>
      </c>
      <c r="B39" s="25" t="s">
        <v>386</v>
      </c>
      <c r="C39" s="54">
        <v>0</v>
      </c>
      <c r="D39" s="54">
        <v>0</v>
      </c>
    </row>
    <row r="40" spans="1:4" ht="9.75" customHeight="1" x14ac:dyDescent="0.25">
      <c r="A40" s="53">
        <v>1252</v>
      </c>
      <c r="B40" s="25" t="s">
        <v>387</v>
      </c>
      <c r="C40" s="54">
        <v>0</v>
      </c>
      <c r="D40" s="54">
        <v>0</v>
      </c>
    </row>
    <row r="41" spans="1:4" ht="9.75" customHeight="1" x14ac:dyDescent="0.25">
      <c r="A41" s="53">
        <v>1253</v>
      </c>
      <c r="B41" s="25" t="s">
        <v>388</v>
      </c>
      <c r="C41" s="54">
        <v>0</v>
      </c>
      <c r="D41" s="54">
        <v>0</v>
      </c>
    </row>
    <row r="42" spans="1:4" ht="9.75" customHeight="1" x14ac:dyDescent="0.25">
      <c r="A42" s="53">
        <v>1254</v>
      </c>
      <c r="B42" s="25" t="s">
        <v>389</v>
      </c>
      <c r="C42" s="54">
        <v>11117896.930000007</v>
      </c>
      <c r="D42" s="54">
        <v>11303765.579999998</v>
      </c>
    </row>
    <row r="43" spans="1:4" ht="9.75" customHeight="1" x14ac:dyDescent="0.25">
      <c r="A43" s="53">
        <v>1259</v>
      </c>
      <c r="B43" s="25" t="s">
        <v>390</v>
      </c>
      <c r="C43" s="54">
        <v>0</v>
      </c>
      <c r="D43" s="54">
        <v>0</v>
      </c>
    </row>
    <row r="44" spans="1:4" ht="9.75" customHeight="1" x14ac:dyDescent="0.25">
      <c r="A44" s="53"/>
      <c r="B44" s="60" t="s">
        <v>498</v>
      </c>
      <c r="C44" s="61">
        <v>2257022300.0700011</v>
      </c>
      <c r="D44" s="61">
        <v>1653381254.210001</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61">
        <v>629750668.38999987</v>
      </c>
      <c r="D48" s="61">
        <v>815462362.0999999</v>
      </c>
    </row>
    <row r="49" spans="1:4" ht="11.25" customHeight="1" x14ac:dyDescent="0.25">
      <c r="A49" s="53"/>
      <c r="B49" s="60" t="s">
        <v>501</v>
      </c>
      <c r="C49" s="61">
        <v>980761930.26999998</v>
      </c>
      <c r="D49" s="61">
        <v>694510584.00000012</v>
      </c>
    </row>
    <row r="50" spans="1:4" ht="11.25" customHeight="1" x14ac:dyDescent="0.25">
      <c r="A50" s="59">
        <v>5400</v>
      </c>
      <c r="B50" s="62" t="s">
        <v>262</v>
      </c>
      <c r="C50" s="61">
        <v>204118.38</v>
      </c>
      <c r="D50" s="61">
        <v>195209.35</v>
      </c>
    </row>
    <row r="51" spans="1:4" ht="11.25" customHeight="1" x14ac:dyDescent="0.25">
      <c r="A51" s="53">
        <v>5410</v>
      </c>
      <c r="B51" s="25" t="s">
        <v>502</v>
      </c>
      <c r="C51" s="54">
        <v>0</v>
      </c>
      <c r="D51" s="54">
        <v>0</v>
      </c>
    </row>
    <row r="52" spans="1:4" ht="11.25" customHeight="1" x14ac:dyDescent="0.25">
      <c r="A52" s="53">
        <v>5411</v>
      </c>
      <c r="B52" s="25" t="s">
        <v>264</v>
      </c>
      <c r="C52" s="54">
        <v>0</v>
      </c>
      <c r="D52" s="54">
        <v>0</v>
      </c>
    </row>
    <row r="53" spans="1:4" ht="11.25" customHeight="1" x14ac:dyDescent="0.25">
      <c r="A53" s="53">
        <v>5420</v>
      </c>
      <c r="B53" s="25" t="s">
        <v>503</v>
      </c>
      <c r="C53" s="54">
        <v>204118.38</v>
      </c>
      <c r="D53" s="54">
        <v>195209.35</v>
      </c>
    </row>
    <row r="54" spans="1:4" ht="11.25" customHeight="1" x14ac:dyDescent="0.25">
      <c r="A54" s="53">
        <v>5421</v>
      </c>
      <c r="B54" s="25" t="s">
        <v>267</v>
      </c>
      <c r="C54" s="54">
        <v>0</v>
      </c>
      <c r="D54" s="54">
        <v>0</v>
      </c>
    </row>
    <row r="55" spans="1:4" ht="11.25" customHeight="1" x14ac:dyDescent="0.25">
      <c r="A55" s="53">
        <v>5430</v>
      </c>
      <c r="B55" s="25" t="s">
        <v>504</v>
      </c>
      <c r="C55" s="54">
        <v>0</v>
      </c>
      <c r="D55" s="54">
        <v>0</v>
      </c>
    </row>
    <row r="56" spans="1:4" ht="11.25" customHeight="1" x14ac:dyDescent="0.25">
      <c r="A56" s="53">
        <v>5431</v>
      </c>
      <c r="B56" s="25" t="s">
        <v>270</v>
      </c>
      <c r="C56" s="54">
        <v>0</v>
      </c>
      <c r="D56" s="54">
        <v>0</v>
      </c>
    </row>
    <row r="57" spans="1:4" ht="11.25" customHeight="1" x14ac:dyDescent="0.25">
      <c r="A57" s="53">
        <v>5440</v>
      </c>
      <c r="B57" s="25" t="s">
        <v>505</v>
      </c>
      <c r="C57" s="54">
        <v>0</v>
      </c>
      <c r="D57" s="54">
        <v>0</v>
      </c>
    </row>
    <row r="58" spans="1:4" ht="11.25" customHeight="1" x14ac:dyDescent="0.25">
      <c r="A58" s="53">
        <v>5441</v>
      </c>
      <c r="B58" s="25" t="s">
        <v>505</v>
      </c>
      <c r="C58" s="54">
        <v>0</v>
      </c>
      <c r="D58" s="54">
        <v>0</v>
      </c>
    </row>
    <row r="59" spans="1:4" ht="11.25" customHeight="1" x14ac:dyDescent="0.25">
      <c r="A59" s="53">
        <v>5450</v>
      </c>
      <c r="B59" s="25" t="s">
        <v>506</v>
      </c>
      <c r="C59" s="54">
        <v>0</v>
      </c>
      <c r="D59" s="54">
        <v>0</v>
      </c>
    </row>
    <row r="60" spans="1:4" ht="11.25" customHeight="1" x14ac:dyDescent="0.25">
      <c r="A60" s="53">
        <v>5451</v>
      </c>
      <c r="B60" s="25" t="s">
        <v>274</v>
      </c>
      <c r="C60" s="54">
        <v>0</v>
      </c>
      <c r="D60" s="54">
        <v>0</v>
      </c>
    </row>
    <row r="61" spans="1:4" ht="11.25" customHeight="1" x14ac:dyDescent="0.25">
      <c r="A61" s="53">
        <v>5452</v>
      </c>
      <c r="B61" s="25" t="s">
        <v>275</v>
      </c>
      <c r="C61" s="54">
        <v>0</v>
      </c>
      <c r="D61" s="54">
        <v>0</v>
      </c>
    </row>
    <row r="62" spans="1:4" ht="11.25" customHeight="1" x14ac:dyDescent="0.25">
      <c r="A62" s="59">
        <v>5500</v>
      </c>
      <c r="B62" s="62" t="s">
        <v>276</v>
      </c>
      <c r="C62" s="61">
        <v>732190013.02999997</v>
      </c>
      <c r="D62" s="61">
        <v>671502077.49000013</v>
      </c>
    </row>
    <row r="63" spans="1:4" ht="11.25" customHeight="1" x14ac:dyDescent="0.25">
      <c r="A63" s="59">
        <v>5510</v>
      </c>
      <c r="B63" s="62" t="s">
        <v>277</v>
      </c>
      <c r="C63" s="61">
        <v>730680344.01999998</v>
      </c>
      <c r="D63" s="61">
        <v>671428639.10000014</v>
      </c>
    </row>
    <row r="64" spans="1:4" ht="11.25" customHeight="1" x14ac:dyDescent="0.25">
      <c r="A64" s="53">
        <v>5511</v>
      </c>
      <c r="B64" s="25" t="s">
        <v>278</v>
      </c>
      <c r="C64" s="54">
        <v>8265143.5099999998</v>
      </c>
      <c r="D64" s="54">
        <v>8798832.9399999995</v>
      </c>
    </row>
    <row r="65" spans="1:4" ht="11.25" customHeight="1" x14ac:dyDescent="0.25">
      <c r="A65" s="53">
        <v>5512</v>
      </c>
      <c r="B65" s="25" t="s">
        <v>279</v>
      </c>
      <c r="C65" s="54">
        <v>0</v>
      </c>
      <c r="D65" s="54">
        <v>0</v>
      </c>
    </row>
    <row r="66" spans="1:4" ht="11.25" customHeight="1" x14ac:dyDescent="0.25">
      <c r="A66" s="53">
        <v>5513</v>
      </c>
      <c r="B66" s="25" t="s">
        <v>280</v>
      </c>
      <c r="C66" s="54">
        <v>10087046.73</v>
      </c>
      <c r="D66" s="54">
        <v>9557935.4299999997</v>
      </c>
    </row>
    <row r="67" spans="1:4" ht="11.25" customHeight="1" x14ac:dyDescent="0.25">
      <c r="A67" s="53">
        <v>5514</v>
      </c>
      <c r="B67" s="25" t="s">
        <v>282</v>
      </c>
      <c r="C67" s="54">
        <v>620051470.65999997</v>
      </c>
      <c r="D67" s="54">
        <v>568387603.46000004</v>
      </c>
    </row>
    <row r="68" spans="1:4" ht="11.25" customHeight="1" x14ac:dyDescent="0.25">
      <c r="A68" s="53">
        <v>5515</v>
      </c>
      <c r="B68" s="25" t="s">
        <v>283</v>
      </c>
      <c r="C68" s="54">
        <v>79604549.239999995</v>
      </c>
      <c r="D68" s="54">
        <v>72617196.579999998</v>
      </c>
    </row>
    <row r="69" spans="1:4" ht="11.25" customHeight="1" x14ac:dyDescent="0.25">
      <c r="A69" s="53">
        <v>5516</v>
      </c>
      <c r="B69" s="25" t="s">
        <v>284</v>
      </c>
      <c r="C69" s="54">
        <v>0</v>
      </c>
      <c r="D69" s="54">
        <v>0</v>
      </c>
    </row>
    <row r="70" spans="1:4" ht="11.25" customHeight="1" x14ac:dyDescent="0.25">
      <c r="A70" s="53">
        <v>5517</v>
      </c>
      <c r="B70" s="25" t="s">
        <v>285</v>
      </c>
      <c r="C70" s="54">
        <v>11748941</v>
      </c>
      <c r="D70" s="54">
        <v>11513976.49</v>
      </c>
    </row>
    <row r="71" spans="1:4" ht="11.25" customHeight="1" x14ac:dyDescent="0.25">
      <c r="A71" s="53">
        <v>5518</v>
      </c>
      <c r="B71" s="25" t="s">
        <v>286</v>
      </c>
      <c r="C71" s="54">
        <v>923192.88</v>
      </c>
      <c r="D71" s="54">
        <v>553094.19999999995</v>
      </c>
    </row>
    <row r="72" spans="1:4" ht="11.25" customHeight="1" x14ac:dyDescent="0.25">
      <c r="A72" s="59">
        <v>5520</v>
      </c>
      <c r="B72" s="62" t="s">
        <v>287</v>
      </c>
      <c r="C72" s="61">
        <v>0</v>
      </c>
      <c r="D72" s="61">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v>0</v>
      </c>
      <c r="D75" s="61">
        <v>0</v>
      </c>
    </row>
    <row r="76" spans="1:4" ht="11.25" customHeight="1" x14ac:dyDescent="0.25">
      <c r="A76" s="53">
        <v>5531</v>
      </c>
      <c r="B76" s="25" t="s">
        <v>291</v>
      </c>
      <c r="C76" s="54">
        <v>0</v>
      </c>
      <c r="D76" s="54">
        <v>0</v>
      </c>
    </row>
    <row r="77" spans="1:4" ht="11.25" customHeight="1" x14ac:dyDescent="0.25">
      <c r="A77" s="53">
        <v>5532</v>
      </c>
      <c r="B77" s="25" t="s">
        <v>292</v>
      </c>
      <c r="C77" s="54">
        <v>0</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v>1509669.01</v>
      </c>
      <c r="D81" s="61">
        <v>73438.39</v>
      </c>
    </row>
    <row r="82" spans="1:4" ht="11.25" customHeight="1" x14ac:dyDescent="0.25">
      <c r="A82" s="53">
        <v>5591</v>
      </c>
      <c r="B82" s="25" t="s">
        <v>298</v>
      </c>
      <c r="C82" s="54">
        <v>0</v>
      </c>
      <c r="D82" s="54">
        <v>0</v>
      </c>
    </row>
    <row r="83" spans="1:4" ht="11.25" customHeight="1" x14ac:dyDescent="0.25">
      <c r="A83" s="53">
        <v>5592</v>
      </c>
      <c r="B83" s="25" t="s">
        <v>299</v>
      </c>
      <c r="C83" s="54">
        <v>1022095.87</v>
      </c>
      <c r="D83" s="54">
        <v>0</v>
      </c>
    </row>
    <row r="84" spans="1:4" ht="11.25" customHeight="1" x14ac:dyDescent="0.25">
      <c r="A84" s="53">
        <v>5593</v>
      </c>
      <c r="B84" s="25" t="s">
        <v>300</v>
      </c>
      <c r="C84" s="54">
        <v>0</v>
      </c>
      <c r="D84" s="54">
        <v>0</v>
      </c>
    </row>
    <row r="85" spans="1:4" ht="11.25" customHeight="1" x14ac:dyDescent="0.25">
      <c r="A85" s="53">
        <v>5594</v>
      </c>
      <c r="B85" s="25" t="s">
        <v>507</v>
      </c>
      <c r="C85" s="54">
        <v>487573.14</v>
      </c>
      <c r="D85" s="54">
        <v>73438.39</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0</v>
      </c>
      <c r="D89" s="54">
        <v>0</v>
      </c>
    </row>
    <row r="90" spans="1:4" ht="11.25" customHeight="1" x14ac:dyDescent="0.25">
      <c r="A90" s="59">
        <v>5600</v>
      </c>
      <c r="B90" s="62" t="s">
        <v>306</v>
      </c>
      <c r="C90" s="61">
        <v>22738919.879999999</v>
      </c>
      <c r="D90" s="61">
        <v>22813297.16</v>
      </c>
    </row>
    <row r="91" spans="1:4" ht="11.25" customHeight="1" x14ac:dyDescent="0.25">
      <c r="A91" s="59">
        <v>5610</v>
      </c>
      <c r="B91" s="62" t="s">
        <v>307</v>
      </c>
      <c r="C91" s="61">
        <v>22738919.879999999</v>
      </c>
      <c r="D91" s="61">
        <v>22813297.16</v>
      </c>
    </row>
    <row r="92" spans="1:4" ht="11.25" customHeight="1" x14ac:dyDescent="0.25">
      <c r="A92" s="53">
        <v>5611</v>
      </c>
      <c r="B92" s="25" t="s">
        <v>308</v>
      </c>
      <c r="C92" s="54">
        <v>22738919.879999999</v>
      </c>
      <c r="D92" s="54">
        <v>22813297.16</v>
      </c>
    </row>
    <row r="93" spans="1:4" ht="11.25" customHeight="1" x14ac:dyDescent="0.25">
      <c r="A93" s="59">
        <v>2110</v>
      </c>
      <c r="B93" s="66" t="s">
        <v>508</v>
      </c>
      <c r="C93" s="61">
        <v>0</v>
      </c>
      <c r="D93" s="61">
        <v>0</v>
      </c>
    </row>
    <row r="94" spans="1:4" ht="11.25" customHeight="1" x14ac:dyDescent="0.25">
      <c r="A94" s="53">
        <v>2111</v>
      </c>
      <c r="B94" s="25" t="s">
        <v>509</v>
      </c>
      <c r="C94" s="54">
        <v>0</v>
      </c>
      <c r="D94" s="54">
        <v>0</v>
      </c>
    </row>
    <row r="95" spans="1:4" ht="11.25" customHeight="1" x14ac:dyDescent="0.25">
      <c r="A95" s="53">
        <v>2112</v>
      </c>
      <c r="B95" s="25" t="s">
        <v>510</v>
      </c>
      <c r="C95" s="54">
        <v>0</v>
      </c>
      <c r="D95" s="54">
        <v>0</v>
      </c>
    </row>
    <row r="96" spans="1:4" ht="11.25" customHeight="1" x14ac:dyDescent="0.25">
      <c r="A96" s="53">
        <v>2112</v>
      </c>
      <c r="B96" s="25" t="s">
        <v>511</v>
      </c>
      <c r="C96" s="54">
        <v>0</v>
      </c>
      <c r="D96" s="54">
        <v>0</v>
      </c>
    </row>
    <row r="97" spans="1:4" ht="11.25" customHeight="1" x14ac:dyDescent="0.25">
      <c r="A97" s="53">
        <v>2115</v>
      </c>
      <c r="B97" s="25" t="s">
        <v>512</v>
      </c>
      <c r="C97" s="54">
        <v>0</v>
      </c>
      <c r="D97" s="54">
        <v>0</v>
      </c>
    </row>
    <row r="98" spans="1:4" ht="11.25" customHeight="1" x14ac:dyDescent="0.25">
      <c r="A98" s="53">
        <v>2114</v>
      </c>
      <c r="B98" s="25" t="s">
        <v>513</v>
      </c>
      <c r="C98" s="54">
        <v>0</v>
      </c>
      <c r="D98" s="54">
        <v>0</v>
      </c>
    </row>
    <row r="99" spans="1:4" ht="11.25" customHeight="1" x14ac:dyDescent="0.25">
      <c r="A99" s="59">
        <v>5120</v>
      </c>
      <c r="B99" s="66" t="s">
        <v>348</v>
      </c>
      <c r="C99" s="61">
        <v>225628878.97999999</v>
      </c>
      <c r="D99" s="61">
        <v>0</v>
      </c>
    </row>
    <row r="100" spans="1:4" ht="11.25" customHeight="1" x14ac:dyDescent="0.25">
      <c r="A100" s="53">
        <v>5120</v>
      </c>
      <c r="B100" s="5" t="s">
        <v>348</v>
      </c>
      <c r="C100" s="54">
        <v>225628878.97999999</v>
      </c>
      <c r="D100" s="54">
        <v>0</v>
      </c>
    </row>
    <row r="101" spans="1:4" ht="9.75" customHeight="1" x14ac:dyDescent="0.25">
      <c r="A101" s="53"/>
      <c r="B101" s="60" t="s">
        <v>514</v>
      </c>
      <c r="C101" s="61">
        <v>225628878.97999999</v>
      </c>
      <c r="D101" s="61">
        <v>0</v>
      </c>
    </row>
    <row r="102" spans="1:4" ht="9.75" customHeight="1" x14ac:dyDescent="0.25">
      <c r="A102" s="59">
        <v>4300</v>
      </c>
      <c r="B102" s="60" t="s">
        <v>37</v>
      </c>
      <c r="C102" s="54">
        <v>0</v>
      </c>
      <c r="D102" s="54">
        <v>0</v>
      </c>
    </row>
    <row r="103" spans="1:4" ht="9.75" customHeight="1" x14ac:dyDescent="0.25">
      <c r="A103" s="59">
        <v>4310</v>
      </c>
      <c r="B103" s="60" t="s">
        <v>167</v>
      </c>
      <c r="C103" s="61">
        <v>0</v>
      </c>
      <c r="D103" s="61">
        <v>0</v>
      </c>
    </row>
    <row r="104" spans="1:4" ht="9.75" customHeight="1" x14ac:dyDescent="0.25">
      <c r="A104" s="53">
        <v>4311</v>
      </c>
      <c r="B104" s="67" t="s">
        <v>168</v>
      </c>
      <c r="C104" s="54">
        <v>0</v>
      </c>
      <c r="D104" s="54">
        <v>0</v>
      </c>
    </row>
    <row r="105" spans="1:4" ht="9.75" customHeight="1" x14ac:dyDescent="0.25">
      <c r="A105" s="53">
        <v>4319</v>
      </c>
      <c r="B105" s="67" t="s">
        <v>169</v>
      </c>
      <c r="C105" s="54">
        <v>0</v>
      </c>
      <c r="D105" s="54">
        <v>0</v>
      </c>
    </row>
    <row r="106" spans="1:4" ht="9.75" customHeight="1" x14ac:dyDescent="0.25">
      <c r="A106" s="59">
        <v>4320</v>
      </c>
      <c r="B106" s="60" t="s">
        <v>170</v>
      </c>
      <c r="C106" s="61">
        <v>0</v>
      </c>
      <c r="D106" s="61">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54">
        <v>0</v>
      </c>
      <c r="D110" s="54">
        <v>0</v>
      </c>
    </row>
    <row r="111" spans="1:4" ht="9.75" customHeight="1" x14ac:dyDescent="0.25">
      <c r="A111" s="53">
        <v>4325</v>
      </c>
      <c r="B111" s="67" t="s">
        <v>175</v>
      </c>
      <c r="C111" s="54">
        <v>0</v>
      </c>
      <c r="D111" s="54">
        <v>0</v>
      </c>
    </row>
    <row r="112" spans="1:4" ht="9.75" customHeight="1" x14ac:dyDescent="0.25">
      <c r="A112" s="59">
        <v>4330</v>
      </c>
      <c r="B112" s="60" t="s">
        <v>177</v>
      </c>
      <c r="C112" s="61">
        <v>0</v>
      </c>
      <c r="D112" s="61">
        <v>0</v>
      </c>
    </row>
    <row r="113" spans="1:4" ht="9.75" customHeight="1" x14ac:dyDescent="0.25">
      <c r="A113" s="53">
        <v>4331</v>
      </c>
      <c r="B113" s="67" t="s">
        <v>177</v>
      </c>
      <c r="C113" s="54">
        <v>0</v>
      </c>
      <c r="D113" s="54">
        <v>0</v>
      </c>
    </row>
    <row r="114" spans="1:4" ht="9.75" customHeight="1" x14ac:dyDescent="0.25">
      <c r="A114" s="59">
        <v>4340</v>
      </c>
      <c r="B114" s="60" t="s">
        <v>178</v>
      </c>
      <c r="C114" s="61">
        <v>0</v>
      </c>
      <c r="D114" s="61">
        <v>0</v>
      </c>
    </row>
    <row r="115" spans="1:4" ht="9.75" customHeight="1" x14ac:dyDescent="0.25">
      <c r="A115" s="53">
        <v>4341</v>
      </c>
      <c r="B115" s="67" t="s">
        <v>178</v>
      </c>
      <c r="C115" s="54">
        <v>0</v>
      </c>
      <c r="D115" s="54">
        <v>0</v>
      </c>
    </row>
    <row r="116" spans="1:4" ht="9.75" customHeight="1" x14ac:dyDescent="0.25">
      <c r="A116" s="59">
        <v>4390</v>
      </c>
      <c r="B116" s="60" t="s">
        <v>179</v>
      </c>
      <c r="C116" s="61">
        <v>0</v>
      </c>
      <c r="D116" s="61">
        <v>0</v>
      </c>
    </row>
    <row r="117" spans="1:4" ht="9.75" customHeight="1" x14ac:dyDescent="0.25">
      <c r="A117" s="53">
        <v>4392</v>
      </c>
      <c r="B117" s="67" t="s">
        <v>180</v>
      </c>
      <c r="C117" s="54">
        <v>0</v>
      </c>
      <c r="D117" s="54">
        <v>0</v>
      </c>
    </row>
    <row r="118" spans="1:4" ht="9.75" customHeight="1" x14ac:dyDescent="0.25">
      <c r="A118" s="53">
        <v>4393</v>
      </c>
      <c r="B118" s="67" t="s">
        <v>181</v>
      </c>
      <c r="C118" s="54">
        <v>0</v>
      </c>
      <c r="D118" s="54">
        <v>0</v>
      </c>
    </row>
    <row r="119" spans="1:4" ht="9.75" customHeight="1" x14ac:dyDescent="0.25">
      <c r="A119" s="53">
        <v>4394</v>
      </c>
      <c r="B119" s="67" t="s">
        <v>182</v>
      </c>
      <c r="C119" s="54">
        <v>0</v>
      </c>
      <c r="D119" s="54">
        <v>0</v>
      </c>
    </row>
    <row r="120" spans="1:4" ht="9.75" customHeight="1" x14ac:dyDescent="0.25">
      <c r="A120" s="53">
        <v>4395</v>
      </c>
      <c r="B120" s="67" t="s">
        <v>183</v>
      </c>
      <c r="C120" s="54">
        <v>0</v>
      </c>
      <c r="D120" s="54">
        <v>0</v>
      </c>
    </row>
    <row r="121" spans="1:4" ht="9.75" customHeight="1" x14ac:dyDescent="0.25">
      <c r="A121" s="53">
        <v>4396</v>
      </c>
      <c r="B121" s="67" t="s">
        <v>184</v>
      </c>
      <c r="C121" s="54">
        <v>0</v>
      </c>
      <c r="D121" s="54">
        <v>0</v>
      </c>
    </row>
    <row r="122" spans="1:4" ht="9.75" customHeight="1" x14ac:dyDescent="0.25">
      <c r="A122" s="53">
        <v>4397</v>
      </c>
      <c r="B122" s="67" t="s">
        <v>185</v>
      </c>
      <c r="C122" s="54">
        <v>0</v>
      </c>
      <c r="D122" s="54">
        <v>0</v>
      </c>
    </row>
    <row r="123" spans="1:4" ht="9.75" customHeight="1" x14ac:dyDescent="0.25">
      <c r="A123" s="53">
        <v>4399</v>
      </c>
      <c r="B123" s="67" t="s">
        <v>179</v>
      </c>
      <c r="C123" s="54">
        <v>0</v>
      </c>
      <c r="D123" s="54">
        <v>0</v>
      </c>
    </row>
    <row r="124" spans="1:4" ht="11.25" customHeight="1" x14ac:dyDescent="0.25">
      <c r="A124" s="59">
        <v>1120</v>
      </c>
      <c r="B124" s="66" t="s">
        <v>515</v>
      </c>
      <c r="C124" s="61">
        <v>0</v>
      </c>
      <c r="D124" s="61">
        <v>0</v>
      </c>
    </row>
    <row r="125" spans="1:4" ht="11.25" customHeight="1" x14ac:dyDescent="0.25">
      <c r="A125" s="53">
        <v>1124</v>
      </c>
      <c r="B125" s="5" t="s">
        <v>516</v>
      </c>
      <c r="C125" s="54">
        <v>0</v>
      </c>
      <c r="D125" s="54">
        <v>0</v>
      </c>
    </row>
    <row r="126" spans="1:4" ht="11.25" customHeight="1" x14ac:dyDescent="0.25">
      <c r="A126" s="53">
        <v>1124</v>
      </c>
      <c r="B126" s="5" t="s">
        <v>517</v>
      </c>
      <c r="C126" s="54">
        <v>0</v>
      </c>
      <c r="D126" s="54">
        <v>0</v>
      </c>
    </row>
    <row r="127" spans="1:4" ht="11.25" customHeight="1" x14ac:dyDescent="0.25">
      <c r="A127" s="53">
        <v>1124</v>
      </c>
      <c r="B127" s="5" t="s">
        <v>518</v>
      </c>
      <c r="C127" s="54">
        <v>0</v>
      </c>
      <c r="D127" s="54">
        <v>0</v>
      </c>
    </row>
    <row r="128" spans="1:4" ht="11.25" customHeight="1" x14ac:dyDescent="0.25">
      <c r="A128" s="53">
        <v>1124</v>
      </c>
      <c r="B128" s="5" t="s">
        <v>519</v>
      </c>
      <c r="C128" s="54">
        <v>0</v>
      </c>
      <c r="D128" s="54">
        <v>0</v>
      </c>
    </row>
    <row r="129" spans="1:4" ht="11.25" customHeight="1" x14ac:dyDescent="0.25">
      <c r="A129" s="53">
        <v>1124</v>
      </c>
      <c r="B129" s="5" t="s">
        <v>520</v>
      </c>
      <c r="C129" s="54">
        <v>0</v>
      </c>
      <c r="D129" s="54">
        <v>0</v>
      </c>
    </row>
    <row r="130" spans="1:4" ht="11.25" customHeight="1" x14ac:dyDescent="0.25">
      <c r="A130" s="53">
        <v>1124</v>
      </c>
      <c r="B130" s="5" t="s">
        <v>521</v>
      </c>
      <c r="C130" s="54">
        <v>0</v>
      </c>
      <c r="D130" s="54">
        <v>0</v>
      </c>
    </row>
    <row r="131" spans="1:4" ht="11.25" customHeight="1" x14ac:dyDescent="0.25">
      <c r="A131" s="53">
        <v>1122</v>
      </c>
      <c r="B131" s="5" t="s">
        <v>522</v>
      </c>
      <c r="C131" s="54">
        <v>0</v>
      </c>
      <c r="D131" s="54">
        <v>0</v>
      </c>
    </row>
    <row r="132" spans="1:4" ht="11.25" customHeight="1" x14ac:dyDescent="0.25">
      <c r="A132" s="53">
        <v>1122</v>
      </c>
      <c r="B132" s="5" t="s">
        <v>523</v>
      </c>
      <c r="C132" s="54">
        <v>0</v>
      </c>
      <c r="D132" s="54">
        <v>0</v>
      </c>
    </row>
    <row r="133" spans="1:4" ht="11.25" customHeight="1" x14ac:dyDescent="0.25">
      <c r="A133" s="53">
        <v>1122</v>
      </c>
      <c r="B133" s="5" t="s">
        <v>524</v>
      </c>
      <c r="C133" s="54">
        <v>0</v>
      </c>
      <c r="D133" s="54">
        <v>0</v>
      </c>
    </row>
    <row r="134" spans="1:4" ht="11.25" customHeight="1" x14ac:dyDescent="0.25">
      <c r="A134" s="59">
        <v>5120</v>
      </c>
      <c r="B134" s="66" t="s">
        <v>348</v>
      </c>
      <c r="C134" s="61">
        <v>225628878.97999999</v>
      </c>
      <c r="D134" s="61">
        <v>0</v>
      </c>
    </row>
    <row r="135" spans="1:4" ht="11.25" customHeight="1" x14ac:dyDescent="0.25">
      <c r="A135" s="53">
        <v>5120</v>
      </c>
      <c r="B135" s="5" t="s">
        <v>348</v>
      </c>
      <c r="C135" s="54">
        <v>225628878.97999999</v>
      </c>
      <c r="D135" s="54">
        <v>0</v>
      </c>
    </row>
    <row r="136" spans="1:4" ht="11.25" customHeight="1" x14ac:dyDescent="0.25">
      <c r="A136" s="53"/>
      <c r="B136" s="68" t="s">
        <v>525</v>
      </c>
      <c r="C136" s="61">
        <v>1384883719.6799998</v>
      </c>
      <c r="D136" s="61">
        <v>1509972946.0999999</v>
      </c>
    </row>
    <row r="137" spans="1:4" ht="9" customHeight="1" x14ac:dyDescent="0.25">
      <c r="A137" s="25"/>
      <c r="B137" s="25"/>
      <c r="C137" s="25"/>
      <c r="D137" s="25"/>
    </row>
    <row r="138" spans="1:4" ht="9.75" customHeight="1" x14ac:dyDescent="0.25">
      <c r="A138" s="25"/>
      <c r="B138" s="25" t="s">
        <v>309</v>
      </c>
      <c r="C138" s="25"/>
      <c r="D138" s="25"/>
    </row>
  </sheetData>
  <mergeCells count="4">
    <mergeCell ref="A1:C1"/>
    <mergeCell ref="A2:C2"/>
    <mergeCell ref="A3:C3"/>
    <mergeCell ref="A4:C4"/>
  </mergeCells>
  <pageMargins left="0.7" right="0.7" top="0.75" bottom="0.75" header="0" footer="0"/>
  <pageSetup paperSize="9" orientation="landscape" r:id="rId1"/>
  <rowBreaks count="1" manualBreakCount="1">
    <brk id="8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style="154" customWidth="1"/>
    <col min="2" max="2" width="49.42578125" style="154" customWidth="1"/>
    <col min="3" max="3" width="19.140625" style="154" customWidth="1"/>
    <col min="4" max="26" width="11.42578125" style="154" customWidth="1"/>
    <col min="27" max="16384" width="14.42578125" style="154"/>
  </cols>
  <sheetData>
    <row r="1" spans="1:3" ht="11.25" customHeight="1" x14ac:dyDescent="0.25">
      <c r="A1" s="542" t="s">
        <v>635</v>
      </c>
      <c r="B1" s="543"/>
      <c r="C1" s="544"/>
    </row>
    <row r="2" spans="1:3" ht="11.25" customHeight="1" x14ac:dyDescent="0.25">
      <c r="A2" s="545" t="s">
        <v>526</v>
      </c>
      <c r="B2" s="546"/>
      <c r="C2" s="547"/>
    </row>
    <row r="3" spans="1:3" ht="11.25" customHeight="1" x14ac:dyDescent="0.25">
      <c r="A3" s="545" t="s">
        <v>637</v>
      </c>
      <c r="B3" s="546"/>
      <c r="C3" s="547"/>
    </row>
    <row r="4" spans="1:3" ht="9.75" customHeight="1" x14ac:dyDescent="0.25">
      <c r="A4" s="548" t="s">
        <v>527</v>
      </c>
      <c r="B4" s="549"/>
      <c r="C4" s="550"/>
    </row>
    <row r="5" spans="1:3" ht="9.75" customHeight="1" x14ac:dyDescent="0.25">
      <c r="A5" s="551" t="s">
        <v>528</v>
      </c>
      <c r="B5" s="552"/>
      <c r="C5" s="156">
        <v>2024</v>
      </c>
    </row>
    <row r="6" spans="1:3" ht="9.75" customHeight="1" x14ac:dyDescent="0.25">
      <c r="A6" s="157" t="s">
        <v>529</v>
      </c>
      <c r="B6" s="157"/>
      <c r="C6" s="158">
        <v>3437040672.77</v>
      </c>
    </row>
    <row r="7" spans="1:3" ht="7.5" customHeight="1" x14ac:dyDescent="0.25">
      <c r="A7" s="159"/>
      <c r="B7" s="160"/>
      <c r="C7" s="161"/>
    </row>
    <row r="8" spans="1:3" ht="9.75" customHeight="1" x14ac:dyDescent="0.25">
      <c r="A8" s="162" t="s">
        <v>530</v>
      </c>
      <c r="B8" s="162"/>
      <c r="C8" s="163">
        <f>SUM(C9:C14)</f>
        <v>59536528.490000002</v>
      </c>
    </row>
    <row r="9" spans="1:3" ht="9.75" customHeight="1" x14ac:dyDescent="0.25">
      <c r="A9" s="164" t="s">
        <v>531</v>
      </c>
      <c r="B9" s="165" t="s">
        <v>167</v>
      </c>
      <c r="C9" s="166">
        <v>0</v>
      </c>
    </row>
    <row r="10" spans="1:3" ht="9.75" customHeight="1" x14ac:dyDescent="0.25">
      <c r="A10" s="167" t="s">
        <v>532</v>
      </c>
      <c r="B10" s="168" t="s">
        <v>533</v>
      </c>
      <c r="C10" s="166">
        <v>0</v>
      </c>
    </row>
    <row r="11" spans="1:3" ht="9.75" customHeight="1" x14ac:dyDescent="0.25">
      <c r="A11" s="167" t="s">
        <v>534</v>
      </c>
      <c r="B11" s="168" t="s">
        <v>177</v>
      </c>
      <c r="C11" s="166">
        <v>0</v>
      </c>
    </row>
    <row r="12" spans="1:3" ht="9.75" customHeight="1" x14ac:dyDescent="0.25">
      <c r="A12" s="167" t="s">
        <v>535</v>
      </c>
      <c r="B12" s="168" t="s">
        <v>178</v>
      </c>
      <c r="C12" s="166">
        <v>0</v>
      </c>
    </row>
    <row r="13" spans="1:3" ht="9.75" customHeight="1" x14ac:dyDescent="0.25">
      <c r="A13" s="167" t="s">
        <v>536</v>
      </c>
      <c r="B13" s="168" t="s">
        <v>179</v>
      </c>
      <c r="C13" s="166">
        <v>0</v>
      </c>
    </row>
    <row r="14" spans="1:3" ht="9.75" customHeight="1" x14ac:dyDescent="0.25">
      <c r="A14" s="169" t="s">
        <v>537</v>
      </c>
      <c r="B14" s="170" t="s">
        <v>538</v>
      </c>
      <c r="C14" s="166">
        <v>59536528.490000002</v>
      </c>
    </row>
    <row r="15" spans="1:3" ht="7.5" customHeight="1" x14ac:dyDescent="0.25">
      <c r="A15" s="159"/>
      <c r="B15" s="171"/>
      <c r="C15" s="172"/>
    </row>
    <row r="16" spans="1:3" ht="9.75" customHeight="1" x14ac:dyDescent="0.25">
      <c r="A16" s="162" t="s">
        <v>539</v>
      </c>
      <c r="B16" s="160"/>
      <c r="C16" s="163">
        <f>SUM(C17:C19)</f>
        <v>307357659.97000003</v>
      </c>
    </row>
    <row r="17" spans="1:3" ht="9.75" customHeight="1" x14ac:dyDescent="0.25">
      <c r="A17" s="173">
        <v>3.1</v>
      </c>
      <c r="B17" s="168" t="s">
        <v>540</v>
      </c>
      <c r="C17" s="166">
        <v>0</v>
      </c>
    </row>
    <row r="18" spans="1:3" ht="9.75" customHeight="1" x14ac:dyDescent="0.25">
      <c r="A18" s="174">
        <v>3.2</v>
      </c>
      <c r="B18" s="168" t="s">
        <v>541</v>
      </c>
      <c r="C18" s="166">
        <v>0</v>
      </c>
    </row>
    <row r="19" spans="1:3" ht="9.75" customHeight="1" x14ac:dyDescent="0.25">
      <c r="A19" s="174">
        <v>3.3</v>
      </c>
      <c r="B19" s="170" t="s">
        <v>542</v>
      </c>
      <c r="C19" s="175">
        <v>307357659.97000003</v>
      </c>
    </row>
    <row r="20" spans="1:3" ht="7.5" customHeight="1" x14ac:dyDescent="0.25">
      <c r="A20" s="159"/>
      <c r="B20" s="170"/>
      <c r="C20" s="176"/>
    </row>
    <row r="21" spans="1:3" ht="9.75" customHeight="1" x14ac:dyDescent="0.25">
      <c r="A21" s="177" t="s">
        <v>543</v>
      </c>
      <c r="B21" s="177"/>
      <c r="C21" s="158">
        <f>C6+C8-C16</f>
        <v>3189219541.29</v>
      </c>
    </row>
    <row r="22" spans="1:3" ht="9.75" customHeight="1" x14ac:dyDescent="0.25">
      <c r="A22" s="159"/>
      <c r="B22" s="159"/>
      <c r="C22" s="159"/>
    </row>
    <row r="23" spans="1:3" ht="9.75" customHeight="1" x14ac:dyDescent="0.25">
      <c r="A23" s="178" t="s">
        <v>1979</v>
      </c>
      <c r="C23" s="159"/>
    </row>
    <row r="24" spans="1:3" ht="15" customHeight="1" x14ac:dyDescent="0.25">
      <c r="A24" s="178" t="s">
        <v>1980</v>
      </c>
    </row>
  </sheetData>
  <mergeCells count="5">
    <mergeCell ref="A1:C1"/>
    <mergeCell ref="A2:C2"/>
    <mergeCell ref="A3:C3"/>
    <mergeCell ref="A4:C4"/>
    <mergeCell ref="A5:B5"/>
  </mergeCells>
  <pageMargins left="0.7" right="0.7" top="0.75" bottom="0.75"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s="179" customFormat="1" ht="11.25" customHeight="1" x14ac:dyDescent="0.25">
      <c r="A1" s="553" t="s">
        <v>635</v>
      </c>
      <c r="B1" s="554"/>
      <c r="C1" s="555"/>
    </row>
    <row r="2" spans="1:3" s="179" customFormat="1" ht="11.25" customHeight="1" x14ac:dyDescent="0.25">
      <c r="A2" s="556" t="s">
        <v>544</v>
      </c>
      <c r="B2" s="557"/>
      <c r="C2" s="558"/>
    </row>
    <row r="3" spans="1:3" s="179" customFormat="1" ht="11.25" customHeight="1" x14ac:dyDescent="0.25">
      <c r="A3" s="556" t="s">
        <v>637</v>
      </c>
      <c r="B3" s="557"/>
      <c r="C3" s="558"/>
    </row>
    <row r="4" spans="1:3" s="180" customFormat="1" ht="11.25" x14ac:dyDescent="0.2">
      <c r="A4" s="548" t="s">
        <v>527</v>
      </c>
      <c r="B4" s="549"/>
      <c r="C4" s="550"/>
    </row>
    <row r="5" spans="1:3" ht="11.25" customHeight="1" x14ac:dyDescent="0.25">
      <c r="A5" s="532" t="s">
        <v>528</v>
      </c>
      <c r="B5" s="533"/>
      <c r="C5" s="132">
        <v>2024</v>
      </c>
    </row>
    <row r="6" spans="1:3" ht="9.75" customHeight="1" x14ac:dyDescent="0.25">
      <c r="A6" s="135" t="s">
        <v>545</v>
      </c>
      <c r="B6" s="70"/>
      <c r="C6" s="181">
        <v>3920852414.5000005</v>
      </c>
    </row>
    <row r="7" spans="1:3" ht="7.5" customHeight="1" x14ac:dyDescent="0.25">
      <c r="A7" s="96"/>
      <c r="B7" s="73"/>
      <c r="C7" s="182"/>
    </row>
    <row r="8" spans="1:3" ht="9.75" customHeight="1" x14ac:dyDescent="0.25">
      <c r="A8" s="183" t="s">
        <v>546</v>
      </c>
      <c r="B8" s="97"/>
      <c r="C8" s="184">
        <v>2157993331.4499998</v>
      </c>
    </row>
    <row r="9" spans="1:3" ht="9.75" customHeight="1" x14ac:dyDescent="0.25">
      <c r="A9" s="185">
        <v>2.1</v>
      </c>
      <c r="B9" s="99" t="s">
        <v>201</v>
      </c>
      <c r="C9" s="186">
        <v>0</v>
      </c>
    </row>
    <row r="10" spans="1:3" ht="9.75" customHeight="1" x14ac:dyDescent="0.25">
      <c r="A10" s="185">
        <v>2.2000000000000002</v>
      </c>
      <c r="B10" s="99" t="s">
        <v>197</v>
      </c>
      <c r="C10" s="186">
        <v>125751437.11999996</v>
      </c>
    </row>
    <row r="11" spans="1:3" ht="9.75" customHeight="1" x14ac:dyDescent="0.25">
      <c r="A11" s="187">
        <v>2.2999999999999998</v>
      </c>
      <c r="B11" s="102" t="s">
        <v>372</v>
      </c>
      <c r="C11" s="186">
        <v>9826767.5800000001</v>
      </c>
    </row>
    <row r="12" spans="1:3" ht="9.75" customHeight="1" x14ac:dyDescent="0.25">
      <c r="A12" s="187">
        <v>2.4</v>
      </c>
      <c r="B12" s="102" t="s">
        <v>373</v>
      </c>
      <c r="C12" s="186">
        <v>0</v>
      </c>
    </row>
    <row r="13" spans="1:3" ht="9.75" customHeight="1" x14ac:dyDescent="0.25">
      <c r="A13" s="187">
        <v>2.5</v>
      </c>
      <c r="B13" s="102" t="s">
        <v>374</v>
      </c>
      <c r="C13" s="186">
        <v>30210</v>
      </c>
    </row>
    <row r="14" spans="1:3" ht="9.75" customHeight="1" x14ac:dyDescent="0.25">
      <c r="A14" s="187">
        <v>2.6</v>
      </c>
      <c r="B14" s="102" t="s">
        <v>375</v>
      </c>
      <c r="C14" s="186">
        <v>16166750.300000001</v>
      </c>
    </row>
    <row r="15" spans="1:3" ht="9.75" customHeight="1" x14ac:dyDescent="0.25">
      <c r="A15" s="187">
        <v>2.7</v>
      </c>
      <c r="B15" s="102" t="s">
        <v>376</v>
      </c>
      <c r="C15" s="186">
        <v>0</v>
      </c>
    </row>
    <row r="16" spans="1:3" ht="9.75" customHeight="1" x14ac:dyDescent="0.25">
      <c r="A16" s="187">
        <v>2.8</v>
      </c>
      <c r="B16" s="102" t="s">
        <v>377</v>
      </c>
      <c r="C16" s="186">
        <v>356176285.45999998</v>
      </c>
    </row>
    <row r="17" spans="1:3" ht="9.75" customHeight="1" x14ac:dyDescent="0.25">
      <c r="A17" s="187">
        <v>2.9</v>
      </c>
      <c r="B17" s="102" t="s">
        <v>379</v>
      </c>
      <c r="C17" s="186">
        <v>0</v>
      </c>
    </row>
    <row r="18" spans="1:3" ht="9.75" customHeight="1" x14ac:dyDescent="0.25">
      <c r="A18" s="187" t="s">
        <v>547</v>
      </c>
      <c r="B18" s="102" t="s">
        <v>548</v>
      </c>
      <c r="C18" s="186">
        <v>92470360.230000004</v>
      </c>
    </row>
    <row r="19" spans="1:3" ht="9.75" customHeight="1" x14ac:dyDescent="0.25">
      <c r="A19" s="187" t="s">
        <v>549</v>
      </c>
      <c r="B19" s="102" t="s">
        <v>385</v>
      </c>
      <c r="C19" s="186">
        <v>11117896.930000002</v>
      </c>
    </row>
    <row r="20" spans="1:3" ht="9.75" customHeight="1" x14ac:dyDescent="0.25">
      <c r="A20" s="187" t="s">
        <v>550</v>
      </c>
      <c r="B20" s="102" t="s">
        <v>551</v>
      </c>
      <c r="C20" s="186">
        <v>1515021268</v>
      </c>
    </row>
    <row r="21" spans="1:3" ht="9.75" customHeight="1" x14ac:dyDescent="0.25">
      <c r="A21" s="187" t="s">
        <v>552</v>
      </c>
      <c r="B21" s="188" t="s">
        <v>553</v>
      </c>
      <c r="C21" s="186">
        <v>22909896.210000001</v>
      </c>
    </row>
    <row r="22" spans="1:3" ht="9.75" customHeight="1" x14ac:dyDescent="0.25">
      <c r="A22" s="187" t="s">
        <v>554</v>
      </c>
      <c r="B22" s="102" t="s">
        <v>555</v>
      </c>
      <c r="C22" s="186">
        <v>0</v>
      </c>
    </row>
    <row r="23" spans="1:3" ht="9.75" customHeight="1" x14ac:dyDescent="0.25">
      <c r="A23" s="187" t="s">
        <v>556</v>
      </c>
      <c r="B23" s="102" t="s">
        <v>557</v>
      </c>
      <c r="C23" s="186">
        <v>0</v>
      </c>
    </row>
    <row r="24" spans="1:3" ht="9.75" customHeight="1" x14ac:dyDescent="0.25">
      <c r="A24" s="187" t="s">
        <v>558</v>
      </c>
      <c r="B24" s="102" t="s">
        <v>559</v>
      </c>
      <c r="C24" s="186">
        <v>0</v>
      </c>
    </row>
    <row r="25" spans="1:3" ht="9.75" customHeight="1" x14ac:dyDescent="0.25">
      <c r="A25" s="187" t="s">
        <v>560</v>
      </c>
      <c r="B25" s="102" t="s">
        <v>561</v>
      </c>
      <c r="C25" s="186">
        <v>0</v>
      </c>
    </row>
    <row r="26" spans="1:3" ht="9.75" customHeight="1" x14ac:dyDescent="0.25">
      <c r="A26" s="187" t="s">
        <v>562</v>
      </c>
      <c r="B26" s="102" t="s">
        <v>563</v>
      </c>
      <c r="C26" s="186">
        <v>0</v>
      </c>
    </row>
    <row r="27" spans="1:3" ht="9.75" customHeight="1" x14ac:dyDescent="0.25">
      <c r="A27" s="187" t="s">
        <v>564</v>
      </c>
      <c r="B27" s="102" t="s">
        <v>565</v>
      </c>
      <c r="C27" s="186">
        <v>0</v>
      </c>
    </row>
    <row r="28" spans="1:3" ht="9.75" customHeight="1" x14ac:dyDescent="0.25">
      <c r="A28" s="187" t="s">
        <v>566</v>
      </c>
      <c r="B28" s="102" t="s">
        <v>567</v>
      </c>
      <c r="C28" s="186">
        <v>0</v>
      </c>
    </row>
    <row r="29" spans="1:3" ht="9.75" customHeight="1" x14ac:dyDescent="0.25">
      <c r="A29" s="187" t="s">
        <v>568</v>
      </c>
      <c r="B29" s="99" t="s">
        <v>569</v>
      </c>
      <c r="C29" s="186">
        <v>8522459.6199999992</v>
      </c>
    </row>
    <row r="30" spans="1:3" ht="7.5" customHeight="1" x14ac:dyDescent="0.25">
      <c r="A30" s="96"/>
      <c r="B30" s="103"/>
      <c r="C30" s="189"/>
    </row>
    <row r="31" spans="1:3" ht="9.75" customHeight="1" x14ac:dyDescent="0.25">
      <c r="A31" s="105" t="s">
        <v>570</v>
      </c>
      <c r="B31" s="106"/>
      <c r="C31" s="190">
        <v>796609789.8499999</v>
      </c>
    </row>
    <row r="32" spans="1:3" ht="9.75" customHeight="1" x14ac:dyDescent="0.25">
      <c r="A32" s="80">
        <v>3.1</v>
      </c>
      <c r="B32" s="102" t="s">
        <v>277</v>
      </c>
      <c r="C32" s="186">
        <v>730680344.01999986</v>
      </c>
    </row>
    <row r="33" spans="1:3" ht="9.75" customHeight="1" x14ac:dyDescent="0.25">
      <c r="A33" s="80">
        <v>3.2</v>
      </c>
      <c r="B33" s="102" t="s">
        <v>287</v>
      </c>
      <c r="C33" s="186">
        <v>0</v>
      </c>
    </row>
    <row r="34" spans="1:3" ht="9.75" customHeight="1" x14ac:dyDescent="0.25">
      <c r="A34" s="80">
        <v>3.3</v>
      </c>
      <c r="B34" s="102" t="s">
        <v>290</v>
      </c>
      <c r="C34" s="186">
        <v>0</v>
      </c>
    </row>
    <row r="35" spans="1:3" ht="9.75" customHeight="1" x14ac:dyDescent="0.25">
      <c r="A35" s="80">
        <v>3.4</v>
      </c>
      <c r="B35" s="102" t="s">
        <v>297</v>
      </c>
      <c r="C35" s="186">
        <v>0</v>
      </c>
    </row>
    <row r="36" spans="1:3" ht="9.75" customHeight="1" x14ac:dyDescent="0.25">
      <c r="A36" s="80">
        <v>3.5</v>
      </c>
      <c r="B36" s="102" t="s">
        <v>307</v>
      </c>
      <c r="C36" s="186">
        <v>22738919.879999999</v>
      </c>
    </row>
    <row r="37" spans="1:3" ht="9.75" customHeight="1" x14ac:dyDescent="0.25">
      <c r="A37" s="80">
        <v>3.6</v>
      </c>
      <c r="B37" s="102" t="s">
        <v>577</v>
      </c>
      <c r="C37" s="186">
        <v>1509669.01</v>
      </c>
    </row>
    <row r="38" spans="1:3" ht="9.75" customHeight="1" x14ac:dyDescent="0.25">
      <c r="A38" s="80">
        <v>3.7</v>
      </c>
      <c r="B38" s="99" t="s">
        <v>579</v>
      </c>
      <c r="C38" s="191">
        <v>41680856.939999998</v>
      </c>
    </row>
    <row r="39" spans="1:3" ht="7.5" customHeight="1" x14ac:dyDescent="0.25">
      <c r="A39" s="96"/>
      <c r="B39" s="109"/>
      <c r="C39" s="192"/>
    </row>
    <row r="40" spans="1:3" ht="9.75" customHeight="1" x14ac:dyDescent="0.25">
      <c r="A40" s="111" t="s">
        <v>580</v>
      </c>
      <c r="B40" s="70"/>
      <c r="C40" s="193">
        <v>2559468872.9000006</v>
      </c>
    </row>
    <row r="41" spans="1:3" ht="9.75" customHeight="1" x14ac:dyDescent="0.25">
      <c r="A41" s="5"/>
      <c r="B41" s="5"/>
      <c r="C41" s="5"/>
    </row>
    <row r="42" spans="1:3" ht="9.75" customHeight="1" x14ac:dyDescent="0.25">
      <c r="A42" s="25" t="s">
        <v>1981</v>
      </c>
      <c r="C42" s="5"/>
    </row>
    <row r="43" spans="1:3" ht="15" customHeight="1" x14ac:dyDescent="0.25">
      <c r="A43"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64.7109375" customWidth="1"/>
    <col min="3" max="3" width="15.85546875" customWidth="1"/>
    <col min="4" max="4" width="14.28515625" bestFit="1" customWidth="1"/>
    <col min="5" max="5" width="14.7109375" bestFit="1" customWidth="1"/>
    <col min="6" max="6" width="12.28515625" bestFit="1" customWidth="1"/>
    <col min="7" max="7" width="10.28515625" customWidth="1"/>
    <col min="8" max="8" width="11.5703125" bestFit="1" customWidth="1"/>
    <col min="9" max="9" width="12.85546875" customWidth="1"/>
    <col min="10" max="10" width="7.7109375" customWidth="1"/>
    <col min="11" max="26" width="9.140625" customWidth="1"/>
  </cols>
  <sheetData>
    <row r="1" spans="1:10" s="153" customFormat="1" ht="11.25" customHeight="1" x14ac:dyDescent="0.2">
      <c r="A1" s="541" t="s">
        <v>635</v>
      </c>
      <c r="B1" s="559"/>
      <c r="C1" s="559"/>
      <c r="D1" s="559"/>
      <c r="E1" s="559"/>
      <c r="F1" s="559"/>
      <c r="G1" s="151" t="s">
        <v>92</v>
      </c>
      <c r="H1" s="152">
        <v>2024</v>
      </c>
    </row>
    <row r="2" spans="1:10" s="153" customFormat="1" ht="11.25" customHeight="1" x14ac:dyDescent="0.2">
      <c r="A2" s="541" t="s">
        <v>581</v>
      </c>
      <c r="B2" s="559"/>
      <c r="C2" s="559"/>
      <c r="D2" s="559"/>
      <c r="E2" s="559"/>
      <c r="F2" s="559"/>
      <c r="G2" s="151" t="s">
        <v>94</v>
      </c>
      <c r="H2" s="152" t="s">
        <v>636</v>
      </c>
    </row>
    <row r="3" spans="1:10" s="153" customFormat="1" ht="11.25" customHeight="1" x14ac:dyDescent="0.2">
      <c r="A3" s="541" t="s">
        <v>637</v>
      </c>
      <c r="B3" s="559"/>
      <c r="C3" s="559"/>
      <c r="D3" s="559"/>
      <c r="E3" s="559"/>
      <c r="F3" s="559"/>
      <c r="G3" s="151" t="s">
        <v>95</v>
      </c>
      <c r="H3" s="152" t="s">
        <v>638</v>
      </c>
    </row>
    <row r="4" spans="1:10" s="153" customFormat="1" ht="11.25" customHeight="1" x14ac:dyDescent="0.2">
      <c r="A4" s="541" t="s">
        <v>96</v>
      </c>
      <c r="B4" s="541"/>
      <c r="C4" s="541"/>
      <c r="D4" s="541"/>
      <c r="E4" s="541"/>
      <c r="F4" s="541"/>
      <c r="G4" s="151"/>
      <c r="H4" s="152"/>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194" t="s">
        <v>601</v>
      </c>
      <c r="C21" s="54">
        <v>0</v>
      </c>
      <c r="D21" s="195">
        <v>0</v>
      </c>
      <c r="E21" s="195">
        <v>0</v>
      </c>
      <c r="F21" s="195">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4969680885.1099997</v>
      </c>
      <c r="D30" s="54">
        <v>2579783079.6599998</v>
      </c>
      <c r="E30" s="54">
        <v>3151993293.23</v>
      </c>
      <c r="F30" s="54">
        <v>4397470671.54</v>
      </c>
      <c r="G30" s="25"/>
      <c r="H30" s="25"/>
      <c r="I30" s="25"/>
      <c r="J30" s="25"/>
    </row>
    <row r="31" spans="1:10" ht="9.75" customHeight="1" x14ac:dyDescent="0.25">
      <c r="A31" s="25">
        <v>7520</v>
      </c>
      <c r="B31" s="67" t="s">
        <v>611</v>
      </c>
      <c r="C31" s="54">
        <v>-4969680885.1099997</v>
      </c>
      <c r="D31" s="54">
        <v>3151993293.23</v>
      </c>
      <c r="E31" s="54">
        <v>2579783079.6599998</v>
      </c>
      <c r="F31" s="54">
        <v>-4397470671.54</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2894993674.6500001</v>
      </c>
      <c r="D41" s="25"/>
      <c r="E41" s="25"/>
      <c r="F41" s="25"/>
      <c r="G41" s="25"/>
      <c r="H41" s="25"/>
      <c r="I41" s="25"/>
      <c r="J41" s="25"/>
    </row>
    <row r="42" spans="1:10" ht="9.75" customHeight="1" x14ac:dyDescent="0.25">
      <c r="A42" s="25">
        <v>8120</v>
      </c>
      <c r="B42" s="120" t="s">
        <v>619</v>
      </c>
      <c r="C42" s="139">
        <v>1896386.3899999931</v>
      </c>
      <c r="D42" s="25"/>
      <c r="E42" s="25"/>
      <c r="F42" s="25"/>
      <c r="G42" s="25"/>
      <c r="H42" s="25"/>
      <c r="I42" s="25"/>
      <c r="J42" s="25"/>
    </row>
    <row r="43" spans="1:10" ht="9.75" customHeight="1" x14ac:dyDescent="0.25">
      <c r="A43" s="25">
        <v>8130</v>
      </c>
      <c r="B43" s="120" t="s">
        <v>620</v>
      </c>
      <c r="C43" s="139">
        <v>540150611.73000002</v>
      </c>
      <c r="D43" s="25"/>
      <c r="E43" s="25"/>
      <c r="F43" s="25"/>
      <c r="G43" s="25"/>
      <c r="H43" s="25"/>
      <c r="I43" s="25"/>
      <c r="J43" s="25"/>
    </row>
    <row r="44" spans="1:10" ht="9.75" customHeight="1" x14ac:dyDescent="0.25">
      <c r="A44" s="25">
        <v>8140</v>
      </c>
      <c r="B44" s="120" t="s">
        <v>621</v>
      </c>
      <c r="C44" s="139">
        <v>3437040672.77</v>
      </c>
      <c r="D44" s="25"/>
      <c r="E44" s="25"/>
      <c r="F44" s="25"/>
      <c r="G44" s="25"/>
      <c r="H44" s="25"/>
      <c r="I44" s="25"/>
      <c r="J44" s="25"/>
    </row>
    <row r="45" spans="1:10" ht="9.75" customHeight="1" thickBot="1" x14ac:dyDescent="0.3">
      <c r="A45" s="25">
        <v>8150</v>
      </c>
      <c r="B45" s="122" t="s">
        <v>622</v>
      </c>
      <c r="C45" s="140">
        <v>3036680841.1700001</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3" ht="9.75" customHeight="1" x14ac:dyDescent="0.25">
      <c r="A49" s="25"/>
      <c r="B49" s="137" t="s">
        <v>528</v>
      </c>
      <c r="C49" s="138">
        <v>2024</v>
      </c>
    </row>
    <row r="50" spans="1:3" ht="9.75" customHeight="1" x14ac:dyDescent="0.25">
      <c r="A50" s="25">
        <v>8210</v>
      </c>
      <c r="B50" s="120" t="s">
        <v>624</v>
      </c>
      <c r="C50" s="196">
        <v>-2894993674.6500001</v>
      </c>
    </row>
    <row r="51" spans="1:3" ht="9.75" customHeight="1" x14ac:dyDescent="0.25">
      <c r="A51" s="25">
        <v>8220</v>
      </c>
      <c r="B51" s="120" t="s">
        <v>625</v>
      </c>
      <c r="C51" s="196">
        <v>947543017.08999979</v>
      </c>
    </row>
    <row r="52" spans="1:3" ht="9.75" customHeight="1" x14ac:dyDescent="0.25">
      <c r="A52" s="25">
        <v>8230</v>
      </c>
      <c r="B52" s="120" t="s">
        <v>626</v>
      </c>
      <c r="C52" s="196">
        <v>-3242731766.7200003</v>
      </c>
    </row>
    <row r="53" spans="1:3" ht="9.75" customHeight="1" x14ac:dyDescent="0.25">
      <c r="A53" s="25">
        <v>8240</v>
      </c>
      <c r="B53" s="120" t="s">
        <v>627</v>
      </c>
      <c r="C53" s="196">
        <v>5190182424.2799997</v>
      </c>
    </row>
    <row r="54" spans="1:3" ht="9.75" customHeight="1" x14ac:dyDescent="0.25">
      <c r="A54" s="25">
        <v>8250</v>
      </c>
      <c r="B54" s="120" t="s">
        <v>628</v>
      </c>
      <c r="C54" s="196">
        <v>3920852414.5</v>
      </c>
    </row>
    <row r="55" spans="1:3" ht="9.75" customHeight="1" x14ac:dyDescent="0.25">
      <c r="A55" s="25">
        <v>8260</v>
      </c>
      <c r="B55" s="120" t="s">
        <v>629</v>
      </c>
      <c r="C55" s="196">
        <v>3826229754.4999976</v>
      </c>
    </row>
    <row r="56" spans="1:3" ht="9.75" customHeight="1" thickBot="1" x14ac:dyDescent="0.3">
      <c r="A56" s="25">
        <v>8270</v>
      </c>
      <c r="B56" s="122" t="s">
        <v>630</v>
      </c>
      <c r="C56" s="197">
        <v>3724269887.3200002</v>
      </c>
    </row>
    <row r="57" spans="1:3" ht="9.75" customHeight="1" x14ac:dyDescent="0.25">
      <c r="A57" s="25"/>
      <c r="B57" s="25"/>
      <c r="C57" s="25"/>
    </row>
    <row r="58" spans="1:3" ht="9.75" customHeight="1" x14ac:dyDescent="0.25">
      <c r="A58" s="25"/>
      <c r="B58" s="25"/>
      <c r="C58" s="25"/>
    </row>
    <row r="59" spans="1:3" ht="9.75" customHeight="1" x14ac:dyDescent="0.25">
      <c r="A59" s="25"/>
      <c r="B59" s="25" t="s">
        <v>309</v>
      </c>
      <c r="C59" s="25"/>
    </row>
  </sheetData>
  <mergeCells count="6">
    <mergeCell ref="B48:C48"/>
    <mergeCell ref="A1:F1"/>
    <mergeCell ref="A2:F2"/>
    <mergeCell ref="A3:F3"/>
    <mergeCell ref="A4:F4"/>
    <mergeCell ref="B39:C39"/>
  </mergeCells>
  <pageMargins left="0.7" right="0.7" top="0.75" bottom="0.75" header="0" footer="0"/>
  <pageSetup scale="6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E217"/>
  <sheetViews>
    <sheetView showGridLines="0" view="pageBreakPreview" zoomScaleNormal="100" zoomScaleSheetLayoutView="100" workbookViewId="0">
      <selection activeCell="I45" sqref="I45"/>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4" customWidth="1"/>
    <col min="6" max="26" width="9.140625" customWidth="1"/>
  </cols>
  <sheetData>
    <row r="1" spans="1:5" ht="11.25" customHeight="1" x14ac:dyDescent="0.25">
      <c r="A1" s="521" t="s">
        <v>1960</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1961</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32">
        <f>+C10+C57+C69</f>
        <v>60439710.549999997</v>
      </c>
      <c r="D9" s="33"/>
      <c r="E9" s="25"/>
    </row>
    <row r="10" spans="1:5" ht="9.75" customHeight="1" x14ac:dyDescent="0.25">
      <c r="A10" s="30">
        <v>4100</v>
      </c>
      <c r="B10" s="31" t="s">
        <v>34</v>
      </c>
      <c r="C10" s="32">
        <v>0</v>
      </c>
      <c r="D10" s="33"/>
      <c r="E10" s="25"/>
    </row>
    <row r="11" spans="1:5" ht="11.25" customHeight="1" x14ac:dyDescent="0.25">
      <c r="A11" s="30">
        <v>4110</v>
      </c>
      <c r="B11" s="31" t="s">
        <v>105</v>
      </c>
      <c r="C11" s="32">
        <v>0</v>
      </c>
      <c r="D11" s="33" t="str">
        <f t="shared" ref="D11:D20" si="0">IFERROR(C11/$C$12,"")</f>
        <v/>
      </c>
      <c r="E11" s="25"/>
    </row>
    <row r="12" spans="1:5" ht="9.75" customHeight="1" x14ac:dyDescent="0.25">
      <c r="A12" s="35">
        <v>4111</v>
      </c>
      <c r="B12" s="5" t="s">
        <v>107</v>
      </c>
      <c r="C12" s="36">
        <v>0</v>
      </c>
      <c r="D12" s="33" t="str">
        <f t="shared" si="0"/>
        <v/>
      </c>
      <c r="E12" s="25"/>
    </row>
    <row r="13" spans="1:5" ht="9.75" customHeight="1" x14ac:dyDescent="0.25">
      <c r="A13" s="35">
        <v>4112</v>
      </c>
      <c r="B13" s="5" t="s">
        <v>108</v>
      </c>
      <c r="C13" s="36">
        <v>0</v>
      </c>
      <c r="D13" s="33" t="str">
        <f t="shared" si="0"/>
        <v/>
      </c>
      <c r="E13" s="25"/>
    </row>
    <row r="14" spans="1:5" ht="9.75" customHeight="1" x14ac:dyDescent="0.25">
      <c r="A14" s="35">
        <v>4113</v>
      </c>
      <c r="B14" s="5" t="s">
        <v>109</v>
      </c>
      <c r="C14" s="36">
        <v>0</v>
      </c>
      <c r="D14" s="33" t="str">
        <f t="shared" si="0"/>
        <v/>
      </c>
      <c r="E14" s="25"/>
    </row>
    <row r="15" spans="1:5" ht="9.75" customHeight="1" x14ac:dyDescent="0.25">
      <c r="A15" s="35">
        <v>4114</v>
      </c>
      <c r="B15" s="5" t="s">
        <v>110</v>
      </c>
      <c r="C15" s="36">
        <v>0</v>
      </c>
      <c r="D15" s="33" t="str">
        <f t="shared" si="0"/>
        <v/>
      </c>
      <c r="E15" s="25"/>
    </row>
    <row r="16" spans="1:5"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5" ht="9.75" customHeight="1" x14ac:dyDescent="0.25">
      <c r="A33" s="35">
        <v>4144</v>
      </c>
      <c r="B33" s="5" t="s">
        <v>128</v>
      </c>
      <c r="C33" s="36">
        <v>0</v>
      </c>
      <c r="D33" s="33" t="str">
        <f t="shared" si="3"/>
        <v/>
      </c>
      <c r="E33" s="25"/>
    </row>
    <row r="34" spans="1:5" ht="9.75" customHeight="1" x14ac:dyDescent="0.25">
      <c r="A34" s="35">
        <v>4145</v>
      </c>
      <c r="B34" s="37" t="s">
        <v>129</v>
      </c>
      <c r="C34" s="36">
        <v>0</v>
      </c>
      <c r="D34" s="33" t="str">
        <f t="shared" si="3"/>
        <v/>
      </c>
      <c r="E34" s="25"/>
    </row>
    <row r="35" spans="1:5" ht="9.75" customHeight="1" x14ac:dyDescent="0.25">
      <c r="A35" s="35">
        <v>4149</v>
      </c>
      <c r="B35" s="5" t="s">
        <v>130</v>
      </c>
      <c r="C35" s="36">
        <v>0</v>
      </c>
      <c r="D35" s="33" t="str">
        <f t="shared" si="3"/>
        <v/>
      </c>
      <c r="E35" s="25"/>
    </row>
    <row r="36" spans="1:5" ht="9.75" customHeight="1" x14ac:dyDescent="0.25">
      <c r="A36" s="30">
        <v>4150</v>
      </c>
      <c r="B36" s="31" t="s">
        <v>131</v>
      </c>
      <c r="C36" s="32">
        <v>0</v>
      </c>
      <c r="D36" s="33" t="str">
        <f t="shared" ref="D36:D38" si="4">IFERROR(C36/$C$36,"")</f>
        <v/>
      </c>
      <c r="E36" s="25"/>
    </row>
    <row r="37" spans="1:5" ht="9.75" customHeight="1" x14ac:dyDescent="0.25">
      <c r="A37" s="35">
        <v>4151</v>
      </c>
      <c r="B37" s="5" t="s">
        <v>131</v>
      </c>
      <c r="C37" s="36">
        <v>0</v>
      </c>
      <c r="D37" s="33" t="str">
        <f t="shared" si="4"/>
        <v/>
      </c>
      <c r="E37" s="25"/>
    </row>
    <row r="38" spans="1:5" ht="9.75" customHeight="1" x14ac:dyDescent="0.25">
      <c r="A38" s="35">
        <v>4154</v>
      </c>
      <c r="B38" s="37" t="s">
        <v>133</v>
      </c>
      <c r="C38" s="36">
        <v>0</v>
      </c>
      <c r="D38" s="33" t="str">
        <f t="shared" si="4"/>
        <v/>
      </c>
      <c r="E38" s="25"/>
    </row>
    <row r="39" spans="1:5" ht="9.75" customHeight="1" x14ac:dyDescent="0.25">
      <c r="A39" s="30">
        <v>4160</v>
      </c>
      <c r="B39" s="31" t="s">
        <v>134</v>
      </c>
      <c r="C39" s="32">
        <v>0</v>
      </c>
      <c r="D39" s="33" t="str">
        <f t="shared" ref="D39:D47" si="5">IFERROR(C39/$C$39,"")</f>
        <v/>
      </c>
      <c r="E39" s="25"/>
    </row>
    <row r="40" spans="1:5" ht="9.75" customHeight="1" x14ac:dyDescent="0.25">
      <c r="A40" s="35">
        <v>4161</v>
      </c>
      <c r="B40" s="5" t="s">
        <v>135</v>
      </c>
      <c r="C40" s="36">
        <v>0</v>
      </c>
      <c r="D40" s="33" t="str">
        <f t="shared" si="5"/>
        <v/>
      </c>
      <c r="E40" s="25"/>
    </row>
    <row r="41" spans="1:5" ht="9.75" customHeight="1" x14ac:dyDescent="0.25">
      <c r="A41" s="35">
        <v>4162</v>
      </c>
      <c r="B41" s="5" t="s">
        <v>136</v>
      </c>
      <c r="C41" s="36">
        <v>0</v>
      </c>
      <c r="D41" s="33" t="str">
        <f t="shared" si="5"/>
        <v/>
      </c>
      <c r="E41" s="25"/>
    </row>
    <row r="42" spans="1:5" ht="9.75" customHeight="1" x14ac:dyDescent="0.25">
      <c r="A42" s="35">
        <v>4163</v>
      </c>
      <c r="B42" s="5" t="s">
        <v>137</v>
      </c>
      <c r="C42" s="36">
        <v>0</v>
      </c>
      <c r="D42" s="33" t="str">
        <f t="shared" si="5"/>
        <v/>
      </c>
      <c r="E42" s="25"/>
    </row>
    <row r="43" spans="1:5" ht="9.75" customHeight="1" x14ac:dyDescent="0.25">
      <c r="A43" s="35">
        <v>4164</v>
      </c>
      <c r="B43" s="5" t="s">
        <v>138</v>
      </c>
      <c r="C43" s="36">
        <v>0</v>
      </c>
      <c r="D43" s="33" t="str">
        <f t="shared" si="5"/>
        <v/>
      </c>
      <c r="E43" s="25"/>
    </row>
    <row r="44" spans="1:5" ht="9.75" customHeight="1" x14ac:dyDescent="0.25">
      <c r="A44" s="35">
        <v>4165</v>
      </c>
      <c r="B44" s="5" t="s">
        <v>139</v>
      </c>
      <c r="C44" s="36">
        <v>0</v>
      </c>
      <c r="D44" s="33" t="str">
        <f t="shared" si="5"/>
        <v/>
      </c>
      <c r="E44" s="25"/>
    </row>
    <row r="45" spans="1:5" ht="9.75" customHeight="1" x14ac:dyDescent="0.25">
      <c r="A45" s="35">
        <v>4166</v>
      </c>
      <c r="B45" s="37" t="s">
        <v>140</v>
      </c>
      <c r="C45" s="36">
        <v>0</v>
      </c>
      <c r="D45" s="33" t="str">
        <f t="shared" si="5"/>
        <v/>
      </c>
      <c r="E45" s="25"/>
    </row>
    <row r="46" spans="1:5" ht="9.75" customHeight="1" x14ac:dyDescent="0.25">
      <c r="A46" s="35">
        <v>4168</v>
      </c>
      <c r="B46" s="5" t="s">
        <v>141</v>
      </c>
      <c r="C46" s="36">
        <v>0</v>
      </c>
      <c r="D46" s="33" t="str">
        <f t="shared" si="5"/>
        <v/>
      </c>
      <c r="E46" s="25"/>
    </row>
    <row r="47" spans="1:5" ht="9.75" customHeight="1" x14ac:dyDescent="0.25">
      <c r="A47" s="35">
        <v>4169</v>
      </c>
      <c r="B47" s="5" t="s">
        <v>142</v>
      </c>
      <c r="C47" s="36">
        <v>0</v>
      </c>
      <c r="D47" s="33" t="str">
        <f t="shared" si="5"/>
        <v/>
      </c>
      <c r="E47" s="25"/>
    </row>
    <row r="48" spans="1:5" ht="9.75" customHeight="1" x14ac:dyDescent="0.25">
      <c r="A48" s="30">
        <v>4170</v>
      </c>
      <c r="B48" s="31" t="s">
        <v>143</v>
      </c>
      <c r="C48" s="32">
        <v>0</v>
      </c>
      <c r="D48" s="33" t="str">
        <f t="shared" ref="D48:D56" si="6">IFERROR(C48/$C$48,"")</f>
        <v/>
      </c>
      <c r="E48" s="25"/>
    </row>
    <row r="49" spans="1:5" ht="9.75" customHeight="1" x14ac:dyDescent="0.25">
      <c r="A49" s="35">
        <v>4171</v>
      </c>
      <c r="B49" s="5" t="s">
        <v>144</v>
      </c>
      <c r="C49" s="36">
        <v>0</v>
      </c>
      <c r="D49" s="33" t="str">
        <f t="shared" si="6"/>
        <v/>
      </c>
      <c r="E49" s="25"/>
    </row>
    <row r="50" spans="1:5" ht="9.75" customHeight="1" x14ac:dyDescent="0.25">
      <c r="A50" s="35">
        <v>4172</v>
      </c>
      <c r="B50" s="5" t="s">
        <v>145</v>
      </c>
      <c r="C50" s="36">
        <v>0</v>
      </c>
      <c r="D50" s="33" t="str">
        <f t="shared" si="6"/>
        <v/>
      </c>
      <c r="E50" s="25"/>
    </row>
    <row r="51" spans="1:5" ht="9.75" customHeight="1" x14ac:dyDescent="0.25">
      <c r="A51" s="35">
        <v>4173</v>
      </c>
      <c r="B51" s="37" t="s">
        <v>146</v>
      </c>
      <c r="C51" s="36">
        <v>0</v>
      </c>
      <c r="D51" s="33" t="str">
        <f t="shared" si="6"/>
        <v/>
      </c>
      <c r="E51" s="25"/>
    </row>
    <row r="52" spans="1:5" ht="9.75" customHeight="1" x14ac:dyDescent="0.25">
      <c r="A52" s="35">
        <v>4174</v>
      </c>
      <c r="B52" s="37" t="s">
        <v>148</v>
      </c>
      <c r="C52" s="36">
        <v>0</v>
      </c>
      <c r="D52" s="33" t="str">
        <f t="shared" si="6"/>
        <v/>
      </c>
      <c r="E52" s="25"/>
    </row>
    <row r="53" spans="1:5" ht="9.75" customHeight="1" x14ac:dyDescent="0.25">
      <c r="A53" s="35">
        <v>4175</v>
      </c>
      <c r="B53" s="37" t="s">
        <v>149</v>
      </c>
      <c r="C53" s="36">
        <v>0</v>
      </c>
      <c r="D53" s="33" t="str">
        <f t="shared" si="6"/>
        <v/>
      </c>
      <c r="E53" s="25"/>
    </row>
    <row r="54" spans="1:5" ht="9.75" customHeight="1" x14ac:dyDescent="0.25">
      <c r="A54" s="35">
        <v>4176</v>
      </c>
      <c r="B54" s="37" t="s">
        <v>150</v>
      </c>
      <c r="C54" s="36">
        <v>0</v>
      </c>
      <c r="D54" s="33" t="str">
        <f t="shared" si="6"/>
        <v/>
      </c>
      <c r="E54" s="25"/>
    </row>
    <row r="55" spans="1:5" ht="9.75" customHeight="1" x14ac:dyDescent="0.25">
      <c r="A55" s="35">
        <v>4177</v>
      </c>
      <c r="B55" s="37" t="s">
        <v>151</v>
      </c>
      <c r="C55" s="36">
        <v>0</v>
      </c>
      <c r="D55" s="33" t="str">
        <f t="shared" si="6"/>
        <v/>
      </c>
      <c r="E55" s="25"/>
    </row>
    <row r="56" spans="1:5" ht="9.75" customHeight="1" x14ac:dyDescent="0.25">
      <c r="A56" s="35">
        <v>4178</v>
      </c>
      <c r="B56" s="37" t="s">
        <v>152</v>
      </c>
      <c r="C56" s="36">
        <v>0</v>
      </c>
      <c r="D56" s="33" t="str">
        <f t="shared" si="6"/>
        <v/>
      </c>
      <c r="E56" s="25"/>
    </row>
    <row r="57" spans="1:5" ht="9.75" customHeight="1" x14ac:dyDescent="0.25">
      <c r="A57" s="30">
        <v>4200</v>
      </c>
      <c r="B57" s="44" t="s">
        <v>153</v>
      </c>
      <c r="C57" s="32">
        <f>+C58+C64</f>
        <v>59961653.659999996</v>
      </c>
      <c r="D57" s="33"/>
      <c r="E57" s="25"/>
    </row>
    <row r="58" spans="1:5" ht="9.75" customHeight="1" x14ac:dyDescent="0.25">
      <c r="A58" s="30">
        <v>4210</v>
      </c>
      <c r="B58" s="44" t="s">
        <v>154</v>
      </c>
      <c r="C58" s="32">
        <v>0</v>
      </c>
      <c r="D58" s="33" t="str">
        <f t="shared" ref="D58:D63" si="7">IFERROR(C58/$C$58,"")</f>
        <v/>
      </c>
      <c r="E58" s="25"/>
    </row>
    <row r="59" spans="1:5" ht="9.75" customHeight="1" x14ac:dyDescent="0.25">
      <c r="A59" s="35">
        <v>4211</v>
      </c>
      <c r="B59" s="5" t="s">
        <v>155</v>
      </c>
      <c r="C59" s="36">
        <v>0</v>
      </c>
      <c r="D59" s="33" t="str">
        <f t="shared" si="7"/>
        <v/>
      </c>
      <c r="E59" s="25"/>
    </row>
    <row r="60" spans="1:5" ht="9.75" customHeight="1" x14ac:dyDescent="0.25">
      <c r="A60" s="35">
        <v>4212</v>
      </c>
      <c r="B60" s="5" t="s">
        <v>156</v>
      </c>
      <c r="C60" s="36">
        <v>0</v>
      </c>
      <c r="D60" s="33" t="str">
        <f t="shared" si="7"/>
        <v/>
      </c>
      <c r="E60" s="25"/>
    </row>
    <row r="61" spans="1:5" ht="9.75" customHeight="1" x14ac:dyDescent="0.25">
      <c r="A61" s="35">
        <v>4213</v>
      </c>
      <c r="B61" s="5" t="s">
        <v>157</v>
      </c>
      <c r="C61" s="36">
        <v>0</v>
      </c>
      <c r="D61" s="33" t="str">
        <f t="shared" si="7"/>
        <v/>
      </c>
      <c r="E61" s="25"/>
    </row>
    <row r="62" spans="1:5" ht="9.75" customHeight="1" x14ac:dyDescent="0.25">
      <c r="A62" s="35">
        <v>4214</v>
      </c>
      <c r="B62" s="5" t="s">
        <v>159</v>
      </c>
      <c r="C62" s="36">
        <v>0</v>
      </c>
      <c r="D62" s="33" t="str">
        <f t="shared" si="7"/>
        <v/>
      </c>
      <c r="E62" s="25"/>
    </row>
    <row r="63" spans="1:5" ht="9.75" customHeight="1" x14ac:dyDescent="0.25">
      <c r="A63" s="35">
        <v>4215</v>
      </c>
      <c r="B63" s="5" t="s">
        <v>160</v>
      </c>
      <c r="C63" s="36">
        <v>0</v>
      </c>
      <c r="D63" s="33" t="str">
        <f t="shared" si="7"/>
        <v/>
      </c>
      <c r="E63" s="25"/>
    </row>
    <row r="64" spans="1:5" ht="9.75" customHeight="1" x14ac:dyDescent="0.25">
      <c r="A64" s="30">
        <v>4220</v>
      </c>
      <c r="B64" s="31" t="s">
        <v>161</v>
      </c>
      <c r="C64" s="32">
        <f>+C65</f>
        <v>59961653.659999996</v>
      </c>
      <c r="D64" s="33">
        <f t="shared" ref="D64:D68" si="8">IFERROR(C64/$C$64,"")</f>
        <v>1</v>
      </c>
      <c r="E64" s="25"/>
    </row>
    <row r="65" spans="1:5" ht="9.75" customHeight="1" x14ac:dyDescent="0.25">
      <c r="A65" s="35">
        <v>4221</v>
      </c>
      <c r="B65" s="5" t="s">
        <v>162</v>
      </c>
      <c r="C65" s="36">
        <v>59961653.659999996</v>
      </c>
      <c r="D65" s="33">
        <f t="shared" si="8"/>
        <v>1</v>
      </c>
      <c r="E65" s="25"/>
    </row>
    <row r="66" spans="1:5" ht="9.75" customHeight="1" x14ac:dyDescent="0.25">
      <c r="A66" s="35">
        <v>4223</v>
      </c>
      <c r="B66" s="5" t="s">
        <v>164</v>
      </c>
      <c r="C66" s="36">
        <v>0</v>
      </c>
      <c r="D66" s="33">
        <f t="shared" si="8"/>
        <v>0</v>
      </c>
      <c r="E66" s="25"/>
    </row>
    <row r="67" spans="1:5" ht="9.75" customHeight="1" x14ac:dyDescent="0.25">
      <c r="A67" s="35">
        <v>4225</v>
      </c>
      <c r="B67" s="5" t="s">
        <v>165</v>
      </c>
      <c r="C67" s="36">
        <v>0</v>
      </c>
      <c r="D67" s="33">
        <f t="shared" si="8"/>
        <v>0</v>
      </c>
      <c r="E67" s="25"/>
    </row>
    <row r="68" spans="1:5" ht="9.75" customHeight="1" x14ac:dyDescent="0.25">
      <c r="A68" s="35">
        <v>4227</v>
      </c>
      <c r="B68" s="5" t="s">
        <v>166</v>
      </c>
      <c r="C68" s="36">
        <v>0</v>
      </c>
      <c r="D68" s="33">
        <f t="shared" si="8"/>
        <v>0</v>
      </c>
      <c r="E68" s="25"/>
    </row>
    <row r="69" spans="1:5" ht="9.75" customHeight="1" x14ac:dyDescent="0.25">
      <c r="A69" s="45">
        <v>4300</v>
      </c>
      <c r="B69" s="31" t="s">
        <v>37</v>
      </c>
      <c r="C69" s="32">
        <f>+C70+C73+C79+C81+C83</f>
        <v>478056.89</v>
      </c>
      <c r="D69" s="33"/>
      <c r="E69" s="5"/>
    </row>
    <row r="70" spans="1:5" ht="9.75" customHeight="1" x14ac:dyDescent="0.25">
      <c r="A70" s="45">
        <v>4310</v>
      </c>
      <c r="B70" s="31" t="s">
        <v>167</v>
      </c>
      <c r="C70" s="32">
        <f>+C71+C72</f>
        <v>478056.89</v>
      </c>
      <c r="D70" s="33">
        <f t="shared" ref="D70:D72" si="9">IFERROR(C70/$C$70,"")</f>
        <v>1</v>
      </c>
      <c r="E70" s="5"/>
    </row>
    <row r="71" spans="1:5" ht="9.75" customHeight="1" x14ac:dyDescent="0.25">
      <c r="A71" s="46">
        <v>4311</v>
      </c>
      <c r="B71" s="5" t="s">
        <v>168</v>
      </c>
      <c r="C71" s="36">
        <v>478056.89</v>
      </c>
      <c r="D71" s="33">
        <f t="shared" si="9"/>
        <v>1</v>
      </c>
      <c r="E71" s="5"/>
    </row>
    <row r="72" spans="1:5" ht="9.75" customHeight="1" x14ac:dyDescent="0.25">
      <c r="A72" s="46">
        <v>4319</v>
      </c>
      <c r="B72" s="5" t="s">
        <v>169</v>
      </c>
      <c r="C72" s="36">
        <v>0</v>
      </c>
      <c r="D72" s="33">
        <f t="shared" si="9"/>
        <v>0</v>
      </c>
      <c r="E72" s="5"/>
    </row>
    <row r="73" spans="1:5" ht="9.75" customHeight="1" x14ac:dyDescent="0.25">
      <c r="A73" s="45">
        <v>4320</v>
      </c>
      <c r="B73" s="31" t="s">
        <v>170</v>
      </c>
      <c r="C73" s="32">
        <v>0</v>
      </c>
      <c r="D73" s="33" t="str">
        <f t="shared" ref="D73:D78" si="10">IFERROR(C73/$C$73,"")</f>
        <v/>
      </c>
      <c r="E73" s="5"/>
    </row>
    <row r="74" spans="1:5" ht="9.75" customHeight="1" x14ac:dyDescent="0.25">
      <c r="A74" s="46">
        <v>4321</v>
      </c>
      <c r="B74" s="5" t="s">
        <v>171</v>
      </c>
      <c r="C74" s="36">
        <v>0</v>
      </c>
      <c r="D74" s="33" t="str">
        <f t="shared" si="10"/>
        <v/>
      </c>
      <c r="E74" s="5"/>
    </row>
    <row r="75" spans="1:5" ht="9.75" customHeight="1" x14ac:dyDescent="0.25">
      <c r="A75" s="46">
        <v>4322</v>
      </c>
      <c r="B75" s="5" t="s">
        <v>172</v>
      </c>
      <c r="C75" s="36">
        <v>0</v>
      </c>
      <c r="D75" s="33" t="str">
        <f t="shared" si="10"/>
        <v/>
      </c>
      <c r="E75" s="5"/>
    </row>
    <row r="76" spans="1:5" ht="9.75" customHeight="1" x14ac:dyDescent="0.25">
      <c r="A76" s="46">
        <v>4323</v>
      </c>
      <c r="B76" s="5" t="s">
        <v>173</v>
      </c>
      <c r="C76" s="36">
        <v>0</v>
      </c>
      <c r="D76" s="33" t="str">
        <f t="shared" si="10"/>
        <v/>
      </c>
      <c r="E76" s="5"/>
    </row>
    <row r="77" spans="1:5" ht="9.75" customHeight="1" x14ac:dyDescent="0.25">
      <c r="A77" s="46">
        <v>4324</v>
      </c>
      <c r="B77" s="5" t="s">
        <v>174</v>
      </c>
      <c r="C77" s="36">
        <v>0</v>
      </c>
      <c r="D77" s="33" t="str">
        <f t="shared" si="10"/>
        <v/>
      </c>
      <c r="E77" s="5"/>
    </row>
    <row r="78" spans="1:5" ht="9.75" customHeight="1" x14ac:dyDescent="0.25">
      <c r="A78" s="46">
        <v>4325</v>
      </c>
      <c r="B78" s="5" t="s">
        <v>175</v>
      </c>
      <c r="C78" s="36">
        <v>0</v>
      </c>
      <c r="D78" s="33" t="str">
        <f t="shared" si="10"/>
        <v/>
      </c>
      <c r="E78" s="5"/>
    </row>
    <row r="79" spans="1:5" ht="9.75" customHeight="1" x14ac:dyDescent="0.25">
      <c r="A79" s="45">
        <v>4330</v>
      </c>
      <c r="B79" s="31" t="s">
        <v>177</v>
      </c>
      <c r="C79" s="32">
        <v>0</v>
      </c>
      <c r="D79" s="33" t="str">
        <f t="shared" ref="D79:D80" si="11">IFERROR(C79/$C$79,"")</f>
        <v/>
      </c>
      <c r="E79" s="5"/>
    </row>
    <row r="80" spans="1:5" ht="9.75" customHeight="1" x14ac:dyDescent="0.25">
      <c r="A80" s="46">
        <v>4331</v>
      </c>
      <c r="B80" s="5" t="s">
        <v>177</v>
      </c>
      <c r="C80" s="36">
        <v>0</v>
      </c>
      <c r="D80" s="33" t="str">
        <f t="shared" si="11"/>
        <v/>
      </c>
      <c r="E80" s="5"/>
    </row>
    <row r="81" spans="1:5" ht="9.75" customHeight="1" x14ac:dyDescent="0.25">
      <c r="A81" s="45">
        <v>4340</v>
      </c>
      <c r="B81" s="31" t="s">
        <v>178</v>
      </c>
      <c r="C81" s="32">
        <v>0</v>
      </c>
      <c r="D81" s="33" t="str">
        <f t="shared" ref="D81:D82" si="12">IFERROR(C81/$C$81,"")</f>
        <v/>
      </c>
      <c r="E81" s="5"/>
    </row>
    <row r="82" spans="1:5" ht="9.75" customHeight="1" x14ac:dyDescent="0.25">
      <c r="A82" s="46">
        <v>4341</v>
      </c>
      <c r="B82" s="5" t="s">
        <v>178</v>
      </c>
      <c r="C82" s="36">
        <v>0</v>
      </c>
      <c r="D82" s="33" t="str">
        <f t="shared" si="12"/>
        <v/>
      </c>
      <c r="E82" s="5"/>
    </row>
    <row r="83" spans="1:5" ht="9.75" customHeight="1" x14ac:dyDescent="0.25">
      <c r="A83" s="45">
        <v>4390</v>
      </c>
      <c r="B83" s="31" t="s">
        <v>179</v>
      </c>
      <c r="C83" s="32">
        <v>0</v>
      </c>
      <c r="D83" s="33" t="str">
        <f t="shared" ref="D83:D90" si="13">IFERROR(C83/$C$83,"")</f>
        <v/>
      </c>
      <c r="E83" s="5"/>
    </row>
    <row r="84" spans="1:5" ht="9.75" customHeight="1" x14ac:dyDescent="0.25">
      <c r="A84" s="46">
        <v>4392</v>
      </c>
      <c r="B84" s="5" t="s">
        <v>180</v>
      </c>
      <c r="C84" s="36">
        <v>0</v>
      </c>
      <c r="D84" s="33" t="str">
        <f t="shared" si="13"/>
        <v/>
      </c>
      <c r="E84" s="5"/>
    </row>
    <row r="85" spans="1:5" ht="9.75" customHeight="1" x14ac:dyDescent="0.25">
      <c r="A85" s="46">
        <v>4393</v>
      </c>
      <c r="B85" s="5" t="s">
        <v>181</v>
      </c>
      <c r="C85" s="36">
        <v>0</v>
      </c>
      <c r="D85" s="33" t="str">
        <f t="shared" si="13"/>
        <v/>
      </c>
      <c r="E85" s="5"/>
    </row>
    <row r="86" spans="1:5" ht="9.75" customHeight="1" x14ac:dyDescent="0.25">
      <c r="A86" s="46">
        <v>4394</v>
      </c>
      <c r="B86" s="5" t="s">
        <v>182</v>
      </c>
      <c r="C86" s="36">
        <v>0</v>
      </c>
      <c r="D86" s="33" t="str">
        <f t="shared" si="13"/>
        <v/>
      </c>
      <c r="E86" s="5"/>
    </row>
    <row r="87" spans="1:5" ht="9.75" customHeight="1" x14ac:dyDescent="0.25">
      <c r="A87" s="46">
        <v>4395</v>
      </c>
      <c r="B87" s="5" t="s">
        <v>183</v>
      </c>
      <c r="C87" s="36">
        <v>0</v>
      </c>
      <c r="D87" s="33" t="str">
        <f t="shared" si="13"/>
        <v/>
      </c>
      <c r="E87" s="5"/>
    </row>
    <row r="88" spans="1:5" ht="9.75" customHeight="1" x14ac:dyDescent="0.25">
      <c r="A88" s="46">
        <v>4396</v>
      </c>
      <c r="B88" s="5" t="s">
        <v>184</v>
      </c>
      <c r="C88" s="36">
        <v>0</v>
      </c>
      <c r="D88" s="33" t="str">
        <f t="shared" si="13"/>
        <v/>
      </c>
      <c r="E88" s="5"/>
    </row>
    <row r="89" spans="1:5" ht="9.75" customHeight="1" x14ac:dyDescent="0.25">
      <c r="A89" s="46">
        <v>4397</v>
      </c>
      <c r="B89" s="5" t="s">
        <v>185</v>
      </c>
      <c r="C89" s="36">
        <v>0</v>
      </c>
      <c r="D89" s="33" t="str">
        <f t="shared" si="13"/>
        <v/>
      </c>
      <c r="E89" s="5"/>
    </row>
    <row r="90" spans="1:5" ht="9.75" customHeight="1" x14ac:dyDescent="0.25">
      <c r="A90" s="46">
        <v>4399</v>
      </c>
      <c r="B90" s="5" t="s">
        <v>179</v>
      </c>
      <c r="C90" s="36">
        <v>19074</v>
      </c>
      <c r="D90" s="33" t="str">
        <f t="shared" si="13"/>
        <v/>
      </c>
      <c r="E90" s="5"/>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9.75" customHeight="1" x14ac:dyDescent="0.25">
      <c r="A94" s="45">
        <v>5000</v>
      </c>
      <c r="B94" s="31" t="s">
        <v>38</v>
      </c>
      <c r="C94" s="32">
        <f>+C95+C123+C156+C166+C181+C210</f>
        <v>52280379.030000009</v>
      </c>
      <c r="D94" s="33"/>
      <c r="E94" s="5"/>
    </row>
    <row r="95" spans="1:5" ht="9.75" customHeight="1" x14ac:dyDescent="0.25">
      <c r="A95" s="45">
        <v>5100</v>
      </c>
      <c r="B95" s="31" t="s">
        <v>187</v>
      </c>
      <c r="C95" s="32">
        <f>+C113+C103+C96</f>
        <v>41649854.320000008</v>
      </c>
      <c r="D95" s="33"/>
      <c r="E95" s="5"/>
    </row>
    <row r="96" spans="1:5" ht="9.75" customHeight="1" x14ac:dyDescent="0.25">
      <c r="A96" s="45">
        <v>5110</v>
      </c>
      <c r="B96" s="31" t="s">
        <v>188</v>
      </c>
      <c r="C96" s="32">
        <f>+SUM(C97:C102)</f>
        <v>31427306.620000005</v>
      </c>
      <c r="D96" s="33">
        <f t="shared" ref="D96:D102" si="14">IFERROR(C96/$C$96,"")</f>
        <v>1</v>
      </c>
      <c r="E96" s="5"/>
    </row>
    <row r="97" spans="1:5" ht="9.75" customHeight="1" x14ac:dyDescent="0.25">
      <c r="A97" s="46">
        <v>5111</v>
      </c>
      <c r="B97" s="5" t="s">
        <v>189</v>
      </c>
      <c r="C97" s="36">
        <v>17413003.66</v>
      </c>
      <c r="D97" s="33">
        <f t="shared" si="14"/>
        <v>0.55407241449442401</v>
      </c>
      <c r="E97" s="5"/>
    </row>
    <row r="98" spans="1:5" ht="9.75" customHeight="1" x14ac:dyDescent="0.25">
      <c r="A98" s="46">
        <v>5112</v>
      </c>
      <c r="B98" s="5" t="s">
        <v>191</v>
      </c>
      <c r="C98" s="36">
        <v>0</v>
      </c>
      <c r="D98" s="33">
        <f t="shared" si="14"/>
        <v>0</v>
      </c>
      <c r="E98" s="5"/>
    </row>
    <row r="99" spans="1:5" ht="9.75" customHeight="1" x14ac:dyDescent="0.25">
      <c r="A99" s="46">
        <v>5113</v>
      </c>
      <c r="B99" s="5" t="s">
        <v>192</v>
      </c>
      <c r="C99" s="36">
        <v>3903943.53</v>
      </c>
      <c r="D99" s="33">
        <f t="shared" si="14"/>
        <v>0.1242213841995474</v>
      </c>
      <c r="E99" s="5"/>
    </row>
    <row r="100" spans="1:5" ht="9.75" customHeight="1" x14ac:dyDescent="0.25">
      <c r="A100" s="46">
        <v>5114</v>
      </c>
      <c r="B100" s="5" t="s">
        <v>193</v>
      </c>
      <c r="C100" s="36">
        <v>4363779.28</v>
      </c>
      <c r="D100" s="33">
        <f t="shared" si="14"/>
        <v>0.13885311053741198</v>
      </c>
      <c r="E100" s="5"/>
    </row>
    <row r="101" spans="1:5" ht="11.25" customHeight="1" x14ac:dyDescent="0.25">
      <c r="A101" s="46">
        <v>5115</v>
      </c>
      <c r="B101" s="5" t="s">
        <v>195</v>
      </c>
      <c r="C101" s="36">
        <v>5746580.1500000004</v>
      </c>
      <c r="D101" s="33">
        <f t="shared" si="14"/>
        <v>0.18285309076861642</v>
      </c>
      <c r="E101" s="5"/>
    </row>
    <row r="102" spans="1:5" ht="9.75" customHeight="1" x14ac:dyDescent="0.25">
      <c r="A102" s="46">
        <v>5116</v>
      </c>
      <c r="B102" s="5" t="s">
        <v>196</v>
      </c>
      <c r="C102" s="36">
        <v>0</v>
      </c>
      <c r="D102" s="33">
        <f t="shared" si="14"/>
        <v>0</v>
      </c>
      <c r="E102" s="5"/>
    </row>
    <row r="103" spans="1:5" ht="9.75" customHeight="1" x14ac:dyDescent="0.25">
      <c r="A103" s="45">
        <v>5120</v>
      </c>
      <c r="B103" s="31" t="s">
        <v>197</v>
      </c>
      <c r="C103" s="32">
        <f>+SUM(C104:C112)</f>
        <v>884962.95</v>
      </c>
      <c r="D103" s="33">
        <f t="shared" ref="D103:D112" si="15">IFERROR(C103/$C$103,"")</f>
        <v>1</v>
      </c>
      <c r="E103" s="5"/>
    </row>
    <row r="104" spans="1:5" ht="9.75" customHeight="1" x14ac:dyDescent="0.25">
      <c r="A104" s="46">
        <v>5121</v>
      </c>
      <c r="B104" s="5" t="s">
        <v>198</v>
      </c>
      <c r="C104" s="36">
        <v>491955.39</v>
      </c>
      <c r="D104" s="33">
        <f t="shared" si="15"/>
        <v>0.55590506924611938</v>
      </c>
      <c r="E104" s="5"/>
    </row>
    <row r="105" spans="1:5" ht="9.75" customHeight="1" x14ac:dyDescent="0.25">
      <c r="A105" s="46">
        <v>5122</v>
      </c>
      <c r="B105" s="5" t="s">
        <v>199</v>
      </c>
      <c r="C105" s="36">
        <v>79729.37</v>
      </c>
      <c r="D105" s="33">
        <f t="shared" si="15"/>
        <v>9.0093455324881111E-2</v>
      </c>
      <c r="E105" s="5"/>
    </row>
    <row r="106" spans="1:5" ht="9.75" customHeight="1" x14ac:dyDescent="0.25">
      <c r="A106" s="46">
        <v>5123</v>
      </c>
      <c r="B106" s="5" t="s">
        <v>201</v>
      </c>
      <c r="C106" s="36">
        <v>0</v>
      </c>
      <c r="D106" s="33">
        <f t="shared" si="15"/>
        <v>0</v>
      </c>
      <c r="E106" s="5"/>
    </row>
    <row r="107" spans="1:5" ht="9.75" customHeight="1" x14ac:dyDescent="0.25">
      <c r="A107" s="46">
        <v>5124</v>
      </c>
      <c r="B107" s="5" t="s">
        <v>202</v>
      </c>
      <c r="C107" s="36">
        <v>29917.63</v>
      </c>
      <c r="D107" s="33">
        <f t="shared" si="15"/>
        <v>3.380664693363717E-2</v>
      </c>
      <c r="E107" s="5"/>
    </row>
    <row r="108" spans="1:5" ht="9.75" customHeight="1" x14ac:dyDescent="0.25">
      <c r="A108" s="46">
        <v>5125</v>
      </c>
      <c r="B108" s="5" t="s">
        <v>203</v>
      </c>
      <c r="C108" s="36">
        <v>24662.22</v>
      </c>
      <c r="D108" s="33">
        <f t="shared" si="15"/>
        <v>2.7868081934955585E-2</v>
      </c>
      <c r="E108" s="5"/>
    </row>
    <row r="109" spans="1:5" ht="9.75" customHeight="1" x14ac:dyDescent="0.25">
      <c r="A109" s="46">
        <v>5126</v>
      </c>
      <c r="B109" s="5" t="s">
        <v>204</v>
      </c>
      <c r="C109" s="36">
        <v>184846.81</v>
      </c>
      <c r="D109" s="33">
        <f t="shared" si="15"/>
        <v>0.20887519641358998</v>
      </c>
      <c r="E109" s="5"/>
    </row>
    <row r="110" spans="1:5" ht="9.75" customHeight="1" x14ac:dyDescent="0.25">
      <c r="A110" s="46">
        <v>5127</v>
      </c>
      <c r="B110" s="5" t="s">
        <v>206</v>
      </c>
      <c r="C110" s="36">
        <v>51642.16</v>
      </c>
      <c r="D110" s="33">
        <f t="shared" si="15"/>
        <v>5.8355166168255979E-2</v>
      </c>
      <c r="E110" s="5"/>
    </row>
    <row r="111" spans="1:5" ht="9.75" customHeight="1" x14ac:dyDescent="0.25">
      <c r="A111" s="46">
        <v>5128</v>
      </c>
      <c r="B111" s="5" t="s">
        <v>207</v>
      </c>
      <c r="C111" s="36">
        <v>1258</v>
      </c>
      <c r="D111" s="33">
        <f t="shared" si="15"/>
        <v>1.4215284379984496E-3</v>
      </c>
      <c r="E111" s="5"/>
    </row>
    <row r="112" spans="1:5" ht="9.75" customHeight="1" x14ac:dyDescent="0.25">
      <c r="A112" s="46">
        <v>5129</v>
      </c>
      <c r="B112" s="5" t="s">
        <v>208</v>
      </c>
      <c r="C112" s="36">
        <v>20951.37</v>
      </c>
      <c r="D112" s="33">
        <f t="shared" si="15"/>
        <v>2.3674855540562461E-2</v>
      </c>
      <c r="E112" s="5"/>
    </row>
    <row r="113" spans="1:5" ht="9.75" customHeight="1" x14ac:dyDescent="0.25">
      <c r="A113" s="45">
        <v>5130</v>
      </c>
      <c r="B113" s="31" t="s">
        <v>209</v>
      </c>
      <c r="C113" s="32">
        <f>+SUM(C114:C122)</f>
        <v>9337584.75</v>
      </c>
      <c r="D113" s="33">
        <f t="shared" ref="D113:D122" si="16">IFERROR(C113/$C$113,"")</f>
        <v>1</v>
      </c>
      <c r="E113" s="5"/>
    </row>
    <row r="114" spans="1:5" ht="9.75" customHeight="1" x14ac:dyDescent="0.25">
      <c r="A114" s="46">
        <v>5131</v>
      </c>
      <c r="B114" s="5" t="s">
        <v>210</v>
      </c>
      <c r="C114" s="36">
        <v>330687.98</v>
      </c>
      <c r="D114" s="33">
        <f t="shared" si="16"/>
        <v>3.5414723277344282E-2</v>
      </c>
      <c r="E114" s="5"/>
    </row>
    <row r="115" spans="1:5" ht="9.75" customHeight="1" x14ac:dyDescent="0.25">
      <c r="A115" s="46">
        <v>5132</v>
      </c>
      <c r="B115" s="5" t="s">
        <v>211</v>
      </c>
      <c r="C115" s="36">
        <v>156707.42000000001</v>
      </c>
      <c r="D115" s="33">
        <f t="shared" si="16"/>
        <v>1.6782436164769484E-2</v>
      </c>
      <c r="E115" s="5"/>
    </row>
    <row r="116" spans="1:5" ht="9.75" customHeight="1" x14ac:dyDescent="0.25">
      <c r="A116" s="46">
        <v>5133</v>
      </c>
      <c r="B116" s="5" t="s">
        <v>212</v>
      </c>
      <c r="C116" s="36">
        <v>3017567.23</v>
      </c>
      <c r="D116" s="33">
        <f t="shared" si="16"/>
        <v>0.32316357075099106</v>
      </c>
      <c r="E116" s="5"/>
    </row>
    <row r="117" spans="1:5" ht="9.75" customHeight="1" x14ac:dyDescent="0.25">
      <c r="A117" s="46">
        <v>5134</v>
      </c>
      <c r="B117" s="5" t="s">
        <v>214</v>
      </c>
      <c r="C117" s="36">
        <v>199706.51</v>
      </c>
      <c r="D117" s="33">
        <f t="shared" si="16"/>
        <v>2.1387383927090997E-2</v>
      </c>
      <c r="E117" s="5"/>
    </row>
    <row r="118" spans="1:5" ht="9.75" customHeight="1" x14ac:dyDescent="0.25">
      <c r="A118" s="46">
        <v>5135</v>
      </c>
      <c r="B118" s="5" t="s">
        <v>215</v>
      </c>
      <c r="C118" s="36">
        <v>1476332.65</v>
      </c>
      <c r="D118" s="33">
        <f t="shared" si="16"/>
        <v>0.15810647930129898</v>
      </c>
      <c r="E118" s="5"/>
    </row>
    <row r="119" spans="1:5" ht="9.75" customHeight="1" x14ac:dyDescent="0.25">
      <c r="A119" s="46">
        <v>5136</v>
      </c>
      <c r="B119" s="5" t="s">
        <v>217</v>
      </c>
      <c r="C119" s="36">
        <v>113678.08</v>
      </c>
      <c r="D119" s="33">
        <f t="shared" si="16"/>
        <v>1.2174248806684192E-2</v>
      </c>
      <c r="E119" s="5"/>
    </row>
    <row r="120" spans="1:5" ht="9.75" customHeight="1" x14ac:dyDescent="0.25">
      <c r="A120" s="46">
        <v>5137</v>
      </c>
      <c r="B120" s="5" t="s">
        <v>218</v>
      </c>
      <c r="C120" s="36">
        <v>22984.63</v>
      </c>
      <c r="D120" s="33">
        <f t="shared" si="16"/>
        <v>2.4615176852879435E-3</v>
      </c>
      <c r="E120" s="5"/>
    </row>
    <row r="121" spans="1:5" ht="9.75" customHeight="1" x14ac:dyDescent="0.25">
      <c r="A121" s="46">
        <v>5138</v>
      </c>
      <c r="B121" s="5" t="s">
        <v>219</v>
      </c>
      <c r="C121" s="36">
        <v>479463.74</v>
      </c>
      <c r="D121" s="33">
        <f t="shared" si="16"/>
        <v>5.1347725652503451E-2</v>
      </c>
      <c r="E121" s="5"/>
    </row>
    <row r="122" spans="1:5" ht="9.75" customHeight="1" x14ac:dyDescent="0.25">
      <c r="A122" s="46">
        <v>5139</v>
      </c>
      <c r="B122" s="5" t="s">
        <v>220</v>
      </c>
      <c r="C122" s="36">
        <v>3540456.51</v>
      </c>
      <c r="D122" s="33">
        <f t="shared" si="16"/>
        <v>0.37916191443402963</v>
      </c>
      <c r="E122" s="5"/>
    </row>
    <row r="123" spans="1:5" ht="9.75" customHeight="1" x14ac:dyDescent="0.25">
      <c r="A123" s="45">
        <v>5200</v>
      </c>
      <c r="B123" s="31" t="s">
        <v>221</v>
      </c>
      <c r="C123" s="32">
        <f>+C153+C147+C145+C142+C138+C133+C130+C127+C124</f>
        <v>8577271.2100000009</v>
      </c>
      <c r="D123" s="33"/>
      <c r="E123" s="5"/>
    </row>
    <row r="124" spans="1:5" ht="9.75" customHeight="1" x14ac:dyDescent="0.25">
      <c r="A124" s="45">
        <v>5210</v>
      </c>
      <c r="B124" s="31" t="s">
        <v>222</v>
      </c>
      <c r="C124" s="32">
        <v>0</v>
      </c>
      <c r="D124" s="33" t="str">
        <f t="shared" ref="D124:D126" si="17">IFERROR(C124/$C$124,"")</f>
        <v/>
      </c>
      <c r="E124" s="5"/>
    </row>
    <row r="125" spans="1:5" ht="9.75" customHeight="1" x14ac:dyDescent="0.25">
      <c r="A125" s="46">
        <v>5211</v>
      </c>
      <c r="B125" s="5" t="s">
        <v>223</v>
      </c>
      <c r="C125" s="36">
        <v>0</v>
      </c>
      <c r="D125" s="33" t="str">
        <f t="shared" si="17"/>
        <v/>
      </c>
      <c r="E125" s="5"/>
    </row>
    <row r="126" spans="1:5" ht="9.75" customHeight="1" x14ac:dyDescent="0.25">
      <c r="A126" s="46">
        <v>5212</v>
      </c>
      <c r="B126" s="5" t="s">
        <v>224</v>
      </c>
      <c r="C126" s="36">
        <v>0</v>
      </c>
      <c r="D126" s="33" t="str">
        <f t="shared" si="17"/>
        <v/>
      </c>
      <c r="E126" s="5"/>
    </row>
    <row r="127" spans="1:5" ht="9.75" customHeight="1" x14ac:dyDescent="0.25">
      <c r="A127" s="45">
        <v>5220</v>
      </c>
      <c r="B127" s="31" t="s">
        <v>225</v>
      </c>
      <c r="C127" s="32">
        <v>0</v>
      </c>
      <c r="D127" s="33" t="str">
        <f t="shared" ref="D127:D129" si="18">IFERROR(C127/$C$127,"")</f>
        <v/>
      </c>
      <c r="E127" s="5"/>
    </row>
    <row r="128" spans="1:5" ht="9.75" customHeight="1" x14ac:dyDescent="0.25">
      <c r="A128" s="46">
        <v>5221</v>
      </c>
      <c r="B128" s="5" t="s">
        <v>226</v>
      </c>
      <c r="C128" s="36">
        <v>0</v>
      </c>
      <c r="D128" s="33" t="str">
        <f t="shared" si="18"/>
        <v/>
      </c>
      <c r="E128" s="5"/>
    </row>
    <row r="129" spans="1:5" ht="9.75" customHeight="1" x14ac:dyDescent="0.25">
      <c r="A129" s="46">
        <v>5222</v>
      </c>
      <c r="B129" s="5" t="s">
        <v>227</v>
      </c>
      <c r="C129" s="36">
        <v>0</v>
      </c>
      <c r="D129" s="33" t="str">
        <f t="shared" si="18"/>
        <v/>
      </c>
      <c r="E129" s="5"/>
    </row>
    <row r="130" spans="1:5" ht="9.75" customHeight="1" x14ac:dyDescent="0.25">
      <c r="A130" s="45">
        <v>5230</v>
      </c>
      <c r="B130" s="31" t="s">
        <v>164</v>
      </c>
      <c r="C130" s="32">
        <v>0</v>
      </c>
      <c r="D130" s="33" t="str">
        <f t="shared" ref="D130:D132" si="19">IFERROR(C130/$C$130,"")</f>
        <v/>
      </c>
      <c r="E130" s="5"/>
    </row>
    <row r="131" spans="1:5" ht="9.75" customHeight="1" x14ac:dyDescent="0.25">
      <c r="A131" s="46">
        <v>5231</v>
      </c>
      <c r="B131" s="5" t="s">
        <v>229</v>
      </c>
      <c r="C131" s="36">
        <v>0</v>
      </c>
      <c r="D131" s="33" t="str">
        <f t="shared" si="19"/>
        <v/>
      </c>
      <c r="E131" s="5"/>
    </row>
    <row r="132" spans="1:5" ht="9.75" customHeight="1" x14ac:dyDescent="0.25">
      <c r="A132" s="46">
        <v>5232</v>
      </c>
      <c r="B132" s="5" t="s">
        <v>230</v>
      </c>
      <c r="C132" s="36">
        <v>0</v>
      </c>
      <c r="D132" s="33" t="str">
        <f t="shared" si="19"/>
        <v/>
      </c>
      <c r="E132" s="5"/>
    </row>
    <row r="133" spans="1:5" ht="9.75" customHeight="1" x14ac:dyDescent="0.25">
      <c r="A133" s="45">
        <v>5240</v>
      </c>
      <c r="B133" s="31" t="s">
        <v>231</v>
      </c>
      <c r="C133" s="32">
        <f>+SUM(C134:C137)</f>
        <v>8577271.2100000009</v>
      </c>
      <c r="D133" s="33">
        <f t="shared" ref="D133:D137" si="20">IFERROR(C133/$C$133,"")</f>
        <v>1</v>
      </c>
      <c r="E133" s="5"/>
    </row>
    <row r="134" spans="1:5" ht="9.75" customHeight="1" x14ac:dyDescent="0.25">
      <c r="A134" s="46">
        <v>5241</v>
      </c>
      <c r="B134" s="5" t="s">
        <v>232</v>
      </c>
      <c r="C134" s="36">
        <v>8577271.2100000009</v>
      </c>
      <c r="D134" s="33">
        <f t="shared" si="20"/>
        <v>1</v>
      </c>
      <c r="E134" s="5"/>
    </row>
    <row r="135" spans="1:5" ht="9.75" customHeight="1" x14ac:dyDescent="0.25">
      <c r="A135" s="46">
        <v>5242</v>
      </c>
      <c r="B135" s="5" t="s">
        <v>234</v>
      </c>
      <c r="C135" s="36">
        <v>0</v>
      </c>
      <c r="D135" s="33">
        <f t="shared" si="20"/>
        <v>0</v>
      </c>
      <c r="E135" s="5"/>
    </row>
    <row r="136" spans="1:5" ht="9.75" customHeight="1" x14ac:dyDescent="0.25">
      <c r="A136" s="46">
        <v>5243</v>
      </c>
      <c r="B136" s="5" t="s">
        <v>235</v>
      </c>
      <c r="C136" s="36">
        <v>0</v>
      </c>
      <c r="D136" s="33">
        <f t="shared" si="20"/>
        <v>0</v>
      </c>
      <c r="E136" s="5"/>
    </row>
    <row r="137" spans="1:5" ht="9.75" customHeight="1" x14ac:dyDescent="0.25">
      <c r="A137" s="46">
        <v>5244</v>
      </c>
      <c r="B137" s="5" t="s">
        <v>237</v>
      </c>
      <c r="C137" s="36">
        <v>0</v>
      </c>
      <c r="D137" s="33">
        <f t="shared" si="20"/>
        <v>0</v>
      </c>
      <c r="E137" s="5"/>
    </row>
    <row r="138" spans="1:5" ht="9.75" customHeight="1" x14ac:dyDescent="0.25">
      <c r="A138" s="45">
        <v>5250</v>
      </c>
      <c r="B138" s="31" t="s">
        <v>165</v>
      </c>
      <c r="C138" s="32">
        <v>0</v>
      </c>
      <c r="D138" s="33" t="str">
        <f t="shared" ref="D138:D141" si="21">IFERROR(C138/$C$138,"")</f>
        <v/>
      </c>
      <c r="E138" s="5"/>
    </row>
    <row r="139" spans="1:5" ht="9.75" customHeight="1" x14ac:dyDescent="0.25">
      <c r="A139" s="46">
        <v>5251</v>
      </c>
      <c r="B139" s="5" t="s">
        <v>238</v>
      </c>
      <c r="C139" s="36">
        <v>0</v>
      </c>
      <c r="D139" s="33" t="str">
        <f t="shared" si="21"/>
        <v/>
      </c>
      <c r="E139" s="5"/>
    </row>
    <row r="140" spans="1:5" ht="9.75" customHeight="1" x14ac:dyDescent="0.25">
      <c r="A140" s="46">
        <v>5252</v>
      </c>
      <c r="B140" s="5" t="s">
        <v>239</v>
      </c>
      <c r="C140" s="36">
        <v>0</v>
      </c>
      <c r="D140" s="33" t="str">
        <f t="shared" si="21"/>
        <v/>
      </c>
      <c r="E140" s="5"/>
    </row>
    <row r="141" spans="1:5" ht="9.75" customHeight="1" x14ac:dyDescent="0.25">
      <c r="A141" s="46">
        <v>5259</v>
      </c>
      <c r="B141" s="5" t="s">
        <v>240</v>
      </c>
      <c r="C141" s="36">
        <v>0</v>
      </c>
      <c r="D141" s="33" t="str">
        <f t="shared" si="21"/>
        <v/>
      </c>
      <c r="E141" s="5"/>
    </row>
    <row r="142" spans="1:5" ht="9.75" customHeight="1" x14ac:dyDescent="0.25">
      <c r="A142" s="45">
        <v>5260</v>
      </c>
      <c r="B142" s="31" t="s">
        <v>241</v>
      </c>
      <c r="C142" s="32">
        <v>0</v>
      </c>
      <c r="D142" s="33" t="str">
        <f t="shared" ref="D142:D144" si="22">IFERROR(C142/$C$142,"")</f>
        <v/>
      </c>
      <c r="E142" s="5"/>
    </row>
    <row r="143" spans="1:5" ht="9.75" customHeight="1" x14ac:dyDescent="0.25">
      <c r="A143" s="46">
        <v>5261</v>
      </c>
      <c r="B143" s="5" t="s">
        <v>242</v>
      </c>
      <c r="C143" s="36">
        <v>0</v>
      </c>
      <c r="D143" s="33" t="str">
        <f t="shared" si="22"/>
        <v/>
      </c>
      <c r="E143" s="5"/>
    </row>
    <row r="144" spans="1:5" ht="9.75" customHeight="1" x14ac:dyDescent="0.25">
      <c r="A144" s="46">
        <v>5262</v>
      </c>
      <c r="B144" s="5" t="s">
        <v>243</v>
      </c>
      <c r="C144" s="36">
        <v>0</v>
      </c>
      <c r="D144" s="33" t="str">
        <f t="shared" si="22"/>
        <v/>
      </c>
      <c r="E144" s="5"/>
    </row>
    <row r="145" spans="1:5" ht="9.75" customHeight="1" x14ac:dyDescent="0.25">
      <c r="A145" s="45">
        <v>5270</v>
      </c>
      <c r="B145" s="31" t="s">
        <v>244</v>
      </c>
      <c r="C145" s="32">
        <v>0</v>
      </c>
      <c r="D145" s="33" t="str">
        <f t="shared" ref="D145:D146" si="23">IFERROR(C145/$C$145,"")</f>
        <v/>
      </c>
      <c r="E145" s="5"/>
    </row>
    <row r="146" spans="1:5" ht="9.75" customHeight="1" x14ac:dyDescent="0.25">
      <c r="A146" s="46">
        <v>5271</v>
      </c>
      <c r="B146" s="5" t="s">
        <v>245</v>
      </c>
      <c r="C146" s="36">
        <v>0</v>
      </c>
      <c r="D146" s="33" t="str">
        <f t="shared" si="23"/>
        <v/>
      </c>
      <c r="E146" s="5"/>
    </row>
    <row r="147" spans="1:5" ht="9.75" customHeight="1" x14ac:dyDescent="0.25">
      <c r="A147" s="45">
        <v>5280</v>
      </c>
      <c r="B147" s="31" t="s">
        <v>246</v>
      </c>
      <c r="C147" s="32">
        <v>0</v>
      </c>
      <c r="D147" s="33" t="str">
        <f t="shared" ref="D147:D152" si="24">IFERROR(C147/$C$147,"")</f>
        <v/>
      </c>
      <c r="E147" s="5"/>
    </row>
    <row r="148" spans="1:5" ht="9.75" customHeight="1" x14ac:dyDescent="0.25">
      <c r="A148" s="46">
        <v>5281</v>
      </c>
      <c r="B148" s="5" t="s">
        <v>247</v>
      </c>
      <c r="C148" s="36">
        <v>0</v>
      </c>
      <c r="D148" s="33" t="str">
        <f t="shared" si="24"/>
        <v/>
      </c>
      <c r="E148" s="5"/>
    </row>
    <row r="149" spans="1:5" ht="9.75" customHeight="1" x14ac:dyDescent="0.25">
      <c r="A149" s="46">
        <v>5282</v>
      </c>
      <c r="B149" s="5" t="s">
        <v>248</v>
      </c>
      <c r="C149" s="36">
        <v>0</v>
      </c>
      <c r="D149" s="33" t="str">
        <f t="shared" si="24"/>
        <v/>
      </c>
      <c r="E149" s="5"/>
    </row>
    <row r="150" spans="1:5" ht="9.75" customHeight="1" x14ac:dyDescent="0.25">
      <c r="A150" s="46">
        <v>5283</v>
      </c>
      <c r="B150" s="5" t="s">
        <v>249</v>
      </c>
      <c r="C150" s="36">
        <v>0</v>
      </c>
      <c r="D150" s="33" t="str">
        <f t="shared" si="24"/>
        <v/>
      </c>
      <c r="E150" s="5"/>
    </row>
    <row r="151" spans="1:5" ht="9.75" customHeight="1" x14ac:dyDescent="0.25">
      <c r="A151" s="46">
        <v>5284</v>
      </c>
      <c r="B151" s="5" t="s">
        <v>250</v>
      </c>
      <c r="C151" s="36">
        <v>0</v>
      </c>
      <c r="D151" s="33" t="str">
        <f t="shared" si="24"/>
        <v/>
      </c>
      <c r="E151" s="5"/>
    </row>
    <row r="152" spans="1:5" ht="9.75" customHeight="1" x14ac:dyDescent="0.25">
      <c r="A152" s="46">
        <v>5285</v>
      </c>
      <c r="B152" s="5" t="s">
        <v>251</v>
      </c>
      <c r="C152" s="36">
        <v>0</v>
      </c>
      <c r="D152" s="33" t="str">
        <f t="shared" si="24"/>
        <v/>
      </c>
      <c r="E152" s="5"/>
    </row>
    <row r="153" spans="1:5" ht="9.75" customHeight="1" x14ac:dyDescent="0.25">
      <c r="A153" s="45">
        <v>5290</v>
      </c>
      <c r="B153" s="31" t="s">
        <v>252</v>
      </c>
      <c r="C153" s="32">
        <v>0</v>
      </c>
      <c r="D153" s="33" t="str">
        <f t="shared" ref="D153:D155" si="25">IFERROR(C153/$C$153,"")</f>
        <v/>
      </c>
      <c r="E153" s="5"/>
    </row>
    <row r="154" spans="1:5" ht="9.75" customHeight="1" x14ac:dyDescent="0.25">
      <c r="A154" s="46">
        <v>5291</v>
      </c>
      <c r="B154" s="5" t="s">
        <v>253</v>
      </c>
      <c r="C154" s="36">
        <v>0</v>
      </c>
      <c r="D154" s="33" t="str">
        <f t="shared" si="25"/>
        <v/>
      </c>
      <c r="E154" s="5"/>
    </row>
    <row r="155" spans="1:5" ht="9.75" customHeight="1" x14ac:dyDescent="0.25">
      <c r="A155" s="46">
        <v>5292</v>
      </c>
      <c r="B155" s="5" t="s">
        <v>254</v>
      </c>
      <c r="C155" s="36">
        <v>0</v>
      </c>
      <c r="D155" s="33" t="str">
        <f t="shared" si="25"/>
        <v/>
      </c>
      <c r="E155" s="5"/>
    </row>
    <row r="156" spans="1:5" ht="9.75" customHeight="1" x14ac:dyDescent="0.25">
      <c r="A156" s="45">
        <v>5300</v>
      </c>
      <c r="B156" s="31" t="s">
        <v>255</v>
      </c>
      <c r="C156" s="32">
        <v>0</v>
      </c>
      <c r="D156" s="33"/>
      <c r="E156" s="5"/>
    </row>
    <row r="157" spans="1:5" ht="9.75" customHeight="1" x14ac:dyDescent="0.25">
      <c r="A157" s="45">
        <v>5310</v>
      </c>
      <c r="B157" s="31" t="s">
        <v>155</v>
      </c>
      <c r="C157" s="32">
        <v>0</v>
      </c>
      <c r="D157" s="33" t="str">
        <f t="shared" ref="D157:D159" si="26">IFERROR(C157/$C$157,"")</f>
        <v/>
      </c>
      <c r="E157" s="5"/>
    </row>
    <row r="158" spans="1:5" ht="9.75" customHeight="1" x14ac:dyDescent="0.25">
      <c r="A158" s="46">
        <v>5311</v>
      </c>
      <c r="B158" s="5" t="s">
        <v>256</v>
      </c>
      <c r="C158" s="36">
        <v>0</v>
      </c>
      <c r="D158" s="33" t="str">
        <f t="shared" si="26"/>
        <v/>
      </c>
      <c r="E158" s="5"/>
    </row>
    <row r="159" spans="1:5" ht="9.75" customHeight="1" x14ac:dyDescent="0.25">
      <c r="A159" s="46">
        <v>5312</v>
      </c>
      <c r="B159" s="5" t="s">
        <v>257</v>
      </c>
      <c r="C159" s="36">
        <v>0</v>
      </c>
      <c r="D159" s="33" t="str">
        <f t="shared" si="26"/>
        <v/>
      </c>
      <c r="E159" s="5"/>
    </row>
    <row r="160" spans="1:5" ht="9.75" customHeight="1" x14ac:dyDescent="0.25">
      <c r="A160" s="45">
        <v>5320</v>
      </c>
      <c r="B160" s="31" t="s">
        <v>156</v>
      </c>
      <c r="C160" s="32">
        <v>0</v>
      </c>
      <c r="D160" s="33" t="str">
        <f t="shared" ref="D160:D162" si="27">IFERROR(C160/$C$160,"")</f>
        <v/>
      </c>
      <c r="E160" s="5"/>
    </row>
    <row r="161" spans="1:5" ht="9.75" customHeight="1" x14ac:dyDescent="0.25">
      <c r="A161" s="46">
        <v>5321</v>
      </c>
      <c r="B161" s="5" t="s">
        <v>258</v>
      </c>
      <c r="C161" s="36">
        <v>0</v>
      </c>
      <c r="D161" s="33" t="str">
        <f t="shared" si="27"/>
        <v/>
      </c>
      <c r="E161" s="5"/>
    </row>
    <row r="162" spans="1:5" ht="9.75" customHeight="1" x14ac:dyDescent="0.25">
      <c r="A162" s="46">
        <v>5322</v>
      </c>
      <c r="B162" s="5" t="s">
        <v>259</v>
      </c>
      <c r="C162" s="36">
        <v>0</v>
      </c>
      <c r="D162" s="33" t="str">
        <f t="shared" si="27"/>
        <v/>
      </c>
      <c r="E162" s="5"/>
    </row>
    <row r="163" spans="1:5" ht="9.75" customHeight="1" x14ac:dyDescent="0.25">
      <c r="A163" s="45">
        <v>5330</v>
      </c>
      <c r="B163" s="31" t="s">
        <v>157</v>
      </c>
      <c r="C163" s="32">
        <v>0</v>
      </c>
      <c r="D163" s="33" t="str">
        <f t="shared" ref="D163:D165" si="28">IFERROR(C163/$C$163,"")</f>
        <v/>
      </c>
      <c r="E163" s="5"/>
    </row>
    <row r="164" spans="1:5" ht="9.75" customHeight="1" x14ac:dyDescent="0.25">
      <c r="A164" s="46">
        <v>5331</v>
      </c>
      <c r="B164" s="5" t="s">
        <v>260</v>
      </c>
      <c r="C164" s="36">
        <v>0</v>
      </c>
      <c r="D164" s="33" t="str">
        <f t="shared" si="28"/>
        <v/>
      </c>
      <c r="E164" s="5"/>
    </row>
    <row r="165" spans="1:5" ht="9.75" customHeight="1" x14ac:dyDescent="0.25">
      <c r="A165" s="46">
        <v>5332</v>
      </c>
      <c r="B165" s="5" t="s">
        <v>261</v>
      </c>
      <c r="C165" s="36">
        <v>0</v>
      </c>
      <c r="D165" s="33" t="str">
        <f t="shared" si="28"/>
        <v/>
      </c>
      <c r="E165" s="5"/>
    </row>
    <row r="166" spans="1:5" ht="9.75" customHeight="1" x14ac:dyDescent="0.25">
      <c r="A166" s="45">
        <v>5400</v>
      </c>
      <c r="B166" s="31" t="s">
        <v>262</v>
      </c>
      <c r="C166" s="32">
        <v>0</v>
      </c>
      <c r="D166" s="33"/>
      <c r="E166" s="5"/>
    </row>
    <row r="167" spans="1:5" ht="9.75" customHeight="1" x14ac:dyDescent="0.25">
      <c r="A167" s="45">
        <v>5410</v>
      </c>
      <c r="B167" s="31" t="s">
        <v>263</v>
      </c>
      <c r="C167" s="32">
        <v>0</v>
      </c>
      <c r="D167" s="33" t="str">
        <f t="shared" ref="D167:D169" si="29">IFERROR(C167/$C$167,"")</f>
        <v/>
      </c>
      <c r="E167" s="5"/>
    </row>
    <row r="168" spans="1:5" ht="9.75" customHeight="1" x14ac:dyDescent="0.25">
      <c r="A168" s="46">
        <v>5411</v>
      </c>
      <c r="B168" s="5" t="s">
        <v>264</v>
      </c>
      <c r="C168" s="36">
        <v>0</v>
      </c>
      <c r="D168" s="33" t="str">
        <f t="shared" si="29"/>
        <v/>
      </c>
      <c r="E168" s="5"/>
    </row>
    <row r="169" spans="1:5" ht="9.75" customHeight="1" x14ac:dyDescent="0.25">
      <c r="A169" s="46">
        <v>5412</v>
      </c>
      <c r="B169" s="5" t="s">
        <v>265</v>
      </c>
      <c r="C169" s="36">
        <v>0</v>
      </c>
      <c r="D169" s="33" t="str">
        <f t="shared" si="29"/>
        <v/>
      </c>
      <c r="E169" s="5"/>
    </row>
    <row r="170" spans="1:5" ht="9.75" customHeight="1" x14ac:dyDescent="0.25">
      <c r="A170" s="45">
        <v>5420</v>
      </c>
      <c r="B170" s="31" t="s">
        <v>266</v>
      </c>
      <c r="C170" s="32">
        <v>0</v>
      </c>
      <c r="D170" s="33" t="str">
        <f t="shared" ref="D170:D172" si="30">IFERROR(C170/$C$170,"")</f>
        <v/>
      </c>
      <c r="E170" s="5"/>
    </row>
    <row r="171" spans="1:5" ht="9.75" customHeight="1" x14ac:dyDescent="0.25">
      <c r="A171" s="46">
        <v>5421</v>
      </c>
      <c r="B171" s="5" t="s">
        <v>267</v>
      </c>
      <c r="C171" s="36">
        <v>0</v>
      </c>
      <c r="D171" s="33" t="str">
        <f t="shared" si="30"/>
        <v/>
      </c>
      <c r="E171" s="5"/>
    </row>
    <row r="172" spans="1:5" ht="9.75" customHeight="1" x14ac:dyDescent="0.25">
      <c r="A172" s="46">
        <v>5422</v>
      </c>
      <c r="B172" s="5" t="s">
        <v>268</v>
      </c>
      <c r="C172" s="36">
        <v>0</v>
      </c>
      <c r="D172" s="33" t="str">
        <f t="shared" si="30"/>
        <v/>
      </c>
      <c r="E172" s="5"/>
    </row>
    <row r="173" spans="1:5" ht="9.75" customHeight="1" x14ac:dyDescent="0.25">
      <c r="A173" s="45">
        <v>5430</v>
      </c>
      <c r="B173" s="31" t="s">
        <v>269</v>
      </c>
      <c r="C173" s="32">
        <v>0</v>
      </c>
      <c r="D173" s="33" t="str">
        <f t="shared" ref="D173:D175" si="31">IFERROR(C173/$C$173,"")</f>
        <v/>
      </c>
      <c r="E173" s="5"/>
    </row>
    <row r="174" spans="1:5" ht="9.75" customHeight="1" x14ac:dyDescent="0.25">
      <c r="A174" s="46">
        <v>5431</v>
      </c>
      <c r="B174" s="5" t="s">
        <v>270</v>
      </c>
      <c r="C174" s="36">
        <v>0</v>
      </c>
      <c r="D174" s="33" t="str">
        <f t="shared" si="31"/>
        <v/>
      </c>
      <c r="E174" s="5"/>
    </row>
    <row r="175" spans="1:5" ht="9.75" customHeight="1" x14ac:dyDescent="0.25">
      <c r="A175" s="46">
        <v>5432</v>
      </c>
      <c r="B175" s="5" t="s">
        <v>271</v>
      </c>
      <c r="C175" s="36">
        <v>0</v>
      </c>
      <c r="D175" s="33" t="str">
        <f t="shared" si="31"/>
        <v/>
      </c>
      <c r="E175" s="5"/>
    </row>
    <row r="176" spans="1:5" ht="9.75" customHeight="1" x14ac:dyDescent="0.25">
      <c r="A176" s="45">
        <v>5440</v>
      </c>
      <c r="B176" s="31" t="s">
        <v>272</v>
      </c>
      <c r="C176" s="32">
        <v>0</v>
      </c>
      <c r="D176" s="33" t="str">
        <f t="shared" ref="D176:D177" si="32">IFERROR(C176/$C$176,"")</f>
        <v/>
      </c>
      <c r="E176" s="5"/>
    </row>
    <row r="177" spans="1:5" ht="9.75" customHeight="1" x14ac:dyDescent="0.25">
      <c r="A177" s="46">
        <v>5441</v>
      </c>
      <c r="B177" s="5" t="s">
        <v>272</v>
      </c>
      <c r="C177" s="36">
        <v>0</v>
      </c>
      <c r="D177" s="33" t="str">
        <f t="shared" si="32"/>
        <v/>
      </c>
      <c r="E177" s="5"/>
    </row>
    <row r="178" spans="1:5" ht="9.75" customHeight="1" x14ac:dyDescent="0.25">
      <c r="A178" s="45">
        <v>5450</v>
      </c>
      <c r="B178" s="31" t="s">
        <v>273</v>
      </c>
      <c r="C178" s="32">
        <v>0</v>
      </c>
      <c r="D178" s="33" t="str">
        <f t="shared" ref="D178:D180" si="33">IFERROR(C178/$C$178,"")</f>
        <v/>
      </c>
      <c r="E178" s="5"/>
    </row>
    <row r="179" spans="1:5" ht="9.75" customHeight="1" x14ac:dyDescent="0.25">
      <c r="A179" s="46">
        <v>5451</v>
      </c>
      <c r="B179" s="5" t="s">
        <v>274</v>
      </c>
      <c r="C179" s="36">
        <v>0</v>
      </c>
      <c r="D179" s="33" t="str">
        <f t="shared" si="33"/>
        <v/>
      </c>
      <c r="E179" s="5"/>
    </row>
    <row r="180" spans="1:5" ht="9.75" customHeight="1" x14ac:dyDescent="0.25">
      <c r="A180" s="46">
        <v>5452</v>
      </c>
      <c r="B180" s="5" t="s">
        <v>275</v>
      </c>
      <c r="C180" s="36">
        <v>0</v>
      </c>
      <c r="D180" s="33" t="str">
        <f t="shared" si="33"/>
        <v/>
      </c>
      <c r="E180" s="5"/>
    </row>
    <row r="181" spans="1:5" ht="9.75" customHeight="1" x14ac:dyDescent="0.25">
      <c r="A181" s="45">
        <v>5500</v>
      </c>
      <c r="B181" s="31" t="s">
        <v>276</v>
      </c>
      <c r="C181" s="32">
        <f>+C182</f>
        <v>2053253.5</v>
      </c>
      <c r="D181" s="33"/>
      <c r="E181" s="5"/>
    </row>
    <row r="182" spans="1:5" ht="9.75" customHeight="1" x14ac:dyDescent="0.25">
      <c r="A182" s="45">
        <v>5510</v>
      </c>
      <c r="B182" s="31" t="s">
        <v>277</v>
      </c>
      <c r="C182" s="32">
        <f>+SUM(C183:C190)</f>
        <v>2053253.5</v>
      </c>
      <c r="D182" s="33">
        <f t="shared" ref="D182:D190" si="34">IFERROR(C182/$C$182,"")</f>
        <v>1</v>
      </c>
      <c r="E182" s="5"/>
    </row>
    <row r="183" spans="1:5" ht="9.75" customHeight="1" x14ac:dyDescent="0.25">
      <c r="A183" s="46">
        <v>5511</v>
      </c>
      <c r="B183" s="5" t="s">
        <v>278</v>
      </c>
      <c r="C183" s="36">
        <v>0</v>
      </c>
      <c r="D183" s="33">
        <f t="shared" si="34"/>
        <v>0</v>
      </c>
      <c r="E183" s="5"/>
    </row>
    <row r="184" spans="1:5" ht="9.75" customHeight="1" x14ac:dyDescent="0.25">
      <c r="A184" s="46">
        <v>5512</v>
      </c>
      <c r="B184" s="5" t="s">
        <v>279</v>
      </c>
      <c r="C184" s="36">
        <v>0</v>
      </c>
      <c r="D184" s="33">
        <f t="shared" si="34"/>
        <v>0</v>
      </c>
      <c r="E184" s="5"/>
    </row>
    <row r="185" spans="1:5" ht="9.75" customHeight="1" x14ac:dyDescent="0.25">
      <c r="A185" s="46">
        <v>5513</v>
      </c>
      <c r="B185" s="5" t="s">
        <v>280</v>
      </c>
      <c r="C185" s="36">
        <v>666635.04</v>
      </c>
      <c r="D185" s="33">
        <f t="shared" si="34"/>
        <v>0.32467254530431827</v>
      </c>
      <c r="E185" s="5"/>
    </row>
    <row r="186" spans="1:5" ht="9.75" customHeight="1" x14ac:dyDescent="0.25">
      <c r="A186" s="46">
        <v>5514</v>
      </c>
      <c r="B186" s="5" t="s">
        <v>282</v>
      </c>
      <c r="C186" s="36">
        <v>0</v>
      </c>
      <c r="D186" s="33">
        <f t="shared" si="34"/>
        <v>0</v>
      </c>
      <c r="E186" s="5"/>
    </row>
    <row r="187" spans="1:5" ht="9.75" customHeight="1" x14ac:dyDescent="0.25">
      <c r="A187" s="46">
        <v>5515</v>
      </c>
      <c r="B187" s="5" t="s">
        <v>283</v>
      </c>
      <c r="C187" s="36">
        <v>1256603.2</v>
      </c>
      <c r="D187" s="33">
        <f t="shared" si="34"/>
        <v>0.61200587263092454</v>
      </c>
      <c r="E187" s="5"/>
    </row>
    <row r="188" spans="1:5" ht="9.75" customHeight="1" x14ac:dyDescent="0.25">
      <c r="A188" s="46">
        <v>5516</v>
      </c>
      <c r="B188" s="5" t="s">
        <v>284</v>
      </c>
      <c r="C188" s="36">
        <v>0</v>
      </c>
      <c r="D188" s="33">
        <f t="shared" si="34"/>
        <v>0</v>
      </c>
      <c r="E188" s="5"/>
    </row>
    <row r="189" spans="1:5" ht="9.75" customHeight="1" x14ac:dyDescent="0.25">
      <c r="A189" s="46">
        <v>5517</v>
      </c>
      <c r="B189" s="5" t="s">
        <v>285</v>
      </c>
      <c r="C189" s="36">
        <v>130015.26</v>
      </c>
      <c r="D189" s="33">
        <f t="shared" si="34"/>
        <v>6.3321582064757229E-2</v>
      </c>
      <c r="E189" s="5"/>
    </row>
    <row r="190" spans="1:5" ht="9.75" customHeight="1" x14ac:dyDescent="0.25">
      <c r="A190" s="46">
        <v>5518</v>
      </c>
      <c r="B190" s="5" t="s">
        <v>286</v>
      </c>
      <c r="C190" s="36">
        <v>0</v>
      </c>
      <c r="D190" s="33">
        <f t="shared" si="34"/>
        <v>0</v>
      </c>
      <c r="E190" s="5"/>
    </row>
    <row r="191" spans="1:5" ht="9.75" customHeight="1" x14ac:dyDescent="0.25">
      <c r="A191" s="45">
        <v>5520</v>
      </c>
      <c r="B191" s="31" t="s">
        <v>287</v>
      </c>
      <c r="C191" s="32">
        <v>0</v>
      </c>
      <c r="D191" s="33" t="str">
        <f t="shared" ref="D191:D193" si="35">IFERROR(C191/$C$191,"")</f>
        <v/>
      </c>
      <c r="E191" s="5"/>
    </row>
    <row r="192" spans="1:5" ht="9.75" customHeight="1" x14ac:dyDescent="0.25">
      <c r="A192" s="46">
        <v>5521</v>
      </c>
      <c r="B192" s="5" t="s">
        <v>288</v>
      </c>
      <c r="C192" s="36">
        <v>0</v>
      </c>
      <c r="D192" s="33" t="str">
        <f t="shared" si="35"/>
        <v/>
      </c>
      <c r="E192" s="5"/>
    </row>
    <row r="193" spans="1:5" ht="9.75" customHeight="1" x14ac:dyDescent="0.25">
      <c r="A193" s="46">
        <v>5522</v>
      </c>
      <c r="B193" s="5" t="s">
        <v>289</v>
      </c>
      <c r="C193" s="36">
        <v>0</v>
      </c>
      <c r="D193" s="33" t="str">
        <f t="shared" si="35"/>
        <v/>
      </c>
      <c r="E193" s="5"/>
    </row>
    <row r="194" spans="1:5" ht="9.75" customHeight="1" x14ac:dyDescent="0.25">
      <c r="A194" s="45">
        <v>5530</v>
      </c>
      <c r="B194" s="31" t="s">
        <v>290</v>
      </c>
      <c r="C194" s="32">
        <v>0</v>
      </c>
      <c r="D194" s="33" t="str">
        <f t="shared" ref="D194:D199" si="36">IFERROR(C194/$C$194,"")</f>
        <v/>
      </c>
      <c r="E194" s="5"/>
    </row>
    <row r="195" spans="1:5" ht="9.75" customHeight="1" x14ac:dyDescent="0.25">
      <c r="A195" s="46">
        <v>5531</v>
      </c>
      <c r="B195" s="5" t="s">
        <v>291</v>
      </c>
      <c r="C195" s="36">
        <v>0</v>
      </c>
      <c r="D195" s="33" t="str">
        <f t="shared" si="36"/>
        <v/>
      </c>
      <c r="E195" s="5"/>
    </row>
    <row r="196" spans="1:5" ht="9.75" customHeight="1" x14ac:dyDescent="0.25">
      <c r="A196" s="46">
        <v>5532</v>
      </c>
      <c r="B196" s="5" t="s">
        <v>292</v>
      </c>
      <c r="C196" s="36">
        <v>0</v>
      </c>
      <c r="D196" s="33" t="str">
        <f t="shared" si="36"/>
        <v/>
      </c>
      <c r="E196" s="5"/>
    </row>
    <row r="197" spans="1:5" ht="9.75" customHeight="1" x14ac:dyDescent="0.25">
      <c r="A197" s="46">
        <v>5533</v>
      </c>
      <c r="B197" s="5" t="s">
        <v>293</v>
      </c>
      <c r="C197" s="36">
        <v>0</v>
      </c>
      <c r="D197" s="33" t="str">
        <f t="shared" si="36"/>
        <v/>
      </c>
      <c r="E197" s="5"/>
    </row>
    <row r="198" spans="1:5" ht="9.75" customHeight="1" x14ac:dyDescent="0.25">
      <c r="A198" s="46">
        <v>5534</v>
      </c>
      <c r="B198" s="5" t="s">
        <v>294</v>
      </c>
      <c r="C198" s="36">
        <v>0</v>
      </c>
      <c r="D198" s="33" t="str">
        <f t="shared" si="36"/>
        <v/>
      </c>
      <c r="E198" s="5"/>
    </row>
    <row r="199" spans="1:5" ht="9.75" customHeight="1" x14ac:dyDescent="0.25">
      <c r="A199" s="46">
        <v>5535</v>
      </c>
      <c r="B199" s="5" t="s">
        <v>295</v>
      </c>
      <c r="C199" s="36">
        <v>0</v>
      </c>
      <c r="D199" s="33" t="str">
        <f t="shared" si="36"/>
        <v/>
      </c>
      <c r="E199" s="5"/>
    </row>
    <row r="200" spans="1:5" ht="9.75" customHeight="1" x14ac:dyDescent="0.25">
      <c r="A200" s="45">
        <v>5590</v>
      </c>
      <c r="B200" s="31" t="s">
        <v>297</v>
      </c>
      <c r="C200" s="32">
        <v>0</v>
      </c>
      <c r="D200" s="33" t="str">
        <f t="shared" ref="D200:D209" si="37">IFERROR(C200/$C$200,"")</f>
        <v/>
      </c>
      <c r="E200" s="5"/>
    </row>
    <row r="201" spans="1:5" ht="9.75" customHeight="1" x14ac:dyDescent="0.25">
      <c r="A201" s="46">
        <v>5591</v>
      </c>
      <c r="B201" s="5" t="s">
        <v>298</v>
      </c>
      <c r="C201" s="36">
        <v>0</v>
      </c>
      <c r="D201" s="33" t="str">
        <f t="shared" si="37"/>
        <v/>
      </c>
      <c r="E201" s="5"/>
    </row>
    <row r="202" spans="1:5" ht="9.75" customHeight="1" x14ac:dyDescent="0.25">
      <c r="A202" s="46">
        <v>5592</v>
      </c>
      <c r="B202" s="5" t="s">
        <v>299</v>
      </c>
      <c r="C202" s="36">
        <v>0</v>
      </c>
      <c r="D202" s="33" t="str">
        <f t="shared" si="37"/>
        <v/>
      </c>
      <c r="E202" s="5"/>
    </row>
    <row r="203" spans="1:5" ht="9.75" customHeight="1" x14ac:dyDescent="0.25">
      <c r="A203" s="46">
        <v>5593</v>
      </c>
      <c r="B203" s="5" t="s">
        <v>300</v>
      </c>
      <c r="C203" s="36">
        <v>0</v>
      </c>
      <c r="D203" s="33" t="str">
        <f t="shared" si="37"/>
        <v/>
      </c>
      <c r="E203" s="5"/>
    </row>
    <row r="204" spans="1:5" ht="9.75" customHeight="1" x14ac:dyDescent="0.25">
      <c r="A204" s="46">
        <v>5594</v>
      </c>
      <c r="B204" s="5" t="s">
        <v>301</v>
      </c>
      <c r="C204" s="36">
        <v>0</v>
      </c>
      <c r="D204" s="33" t="str">
        <f t="shared" si="37"/>
        <v/>
      </c>
      <c r="E204" s="5"/>
    </row>
    <row r="205" spans="1:5" ht="9.75" customHeight="1" x14ac:dyDescent="0.25">
      <c r="A205" s="46">
        <v>5595</v>
      </c>
      <c r="B205" s="5" t="s">
        <v>302</v>
      </c>
      <c r="C205" s="36">
        <v>0</v>
      </c>
      <c r="D205" s="33" t="str">
        <f t="shared" si="37"/>
        <v/>
      </c>
      <c r="E205" s="5"/>
    </row>
    <row r="206" spans="1:5" ht="9.75" customHeight="1" x14ac:dyDescent="0.25">
      <c r="A206" s="46">
        <v>5596</v>
      </c>
      <c r="B206" s="5" t="s">
        <v>183</v>
      </c>
      <c r="C206" s="36">
        <v>0</v>
      </c>
      <c r="D206" s="33" t="str">
        <f t="shared" si="37"/>
        <v/>
      </c>
      <c r="E206" s="5"/>
    </row>
    <row r="207" spans="1:5" ht="9.75" customHeight="1" x14ac:dyDescent="0.25">
      <c r="A207" s="46">
        <v>5597</v>
      </c>
      <c r="B207" s="5" t="s">
        <v>303</v>
      </c>
      <c r="C207" s="36">
        <v>0</v>
      </c>
      <c r="D207" s="33" t="str">
        <f t="shared" si="37"/>
        <v/>
      </c>
      <c r="E207" s="5"/>
    </row>
    <row r="208" spans="1:5" ht="9.75" customHeight="1" x14ac:dyDescent="0.25">
      <c r="A208" s="46">
        <v>5598</v>
      </c>
      <c r="B208" s="5" t="s">
        <v>304</v>
      </c>
      <c r="C208" s="36">
        <v>0</v>
      </c>
      <c r="D208" s="33" t="str">
        <f t="shared" si="37"/>
        <v/>
      </c>
      <c r="E208" s="5"/>
    </row>
    <row r="209" spans="1:5" ht="9.75" customHeight="1" x14ac:dyDescent="0.25">
      <c r="A209" s="46">
        <v>5599</v>
      </c>
      <c r="B209" s="5" t="s">
        <v>305</v>
      </c>
      <c r="C209" s="36">
        <v>0</v>
      </c>
      <c r="D209" s="33" t="str">
        <f t="shared" si="37"/>
        <v/>
      </c>
      <c r="E209" s="5"/>
    </row>
    <row r="210" spans="1:5" ht="9.75" customHeight="1" x14ac:dyDescent="0.25">
      <c r="A210" s="45">
        <v>5600</v>
      </c>
      <c r="B210" s="31" t="s">
        <v>306</v>
      </c>
      <c r="C210" s="32">
        <v>0</v>
      </c>
      <c r="D210" s="33"/>
      <c r="E210" s="5"/>
    </row>
    <row r="211" spans="1:5" ht="9.75" customHeight="1" x14ac:dyDescent="0.25">
      <c r="A211" s="45">
        <v>5610</v>
      </c>
      <c r="B211" s="31" t="s">
        <v>307</v>
      </c>
      <c r="C211" s="32">
        <v>0</v>
      </c>
      <c r="D211" s="33" t="str">
        <f t="shared" ref="D211:D212" si="38">IFERROR(C211/$C$211,"")</f>
        <v/>
      </c>
      <c r="E211" s="5"/>
    </row>
    <row r="212" spans="1:5" ht="9.75" customHeight="1" x14ac:dyDescent="0.25">
      <c r="A212" s="46">
        <v>5611</v>
      </c>
      <c r="B212" s="5" t="s">
        <v>308</v>
      </c>
      <c r="C212" s="36">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row r="216" spans="1:5" ht="15" customHeight="1" x14ac:dyDescent="0.25">
      <c r="C216" s="65"/>
    </row>
    <row r="217" spans="1:5" ht="15" customHeight="1" x14ac:dyDescent="0.25">
      <c r="B217" s="37"/>
    </row>
  </sheetData>
  <autoFilter ref="A93:C212" xr:uid="{00000000-0009-0000-0000-000017000000}"/>
  <mergeCells count="4">
    <mergeCell ref="A1:C1"/>
    <mergeCell ref="A2:C2"/>
    <mergeCell ref="A3:C3"/>
    <mergeCell ref="A4:C4"/>
  </mergeCells>
  <pageMargins left="0.70866141732283472" right="0.70866141732283472" top="0.74803149606299213" bottom="0.74803149606299213" header="0" footer="0"/>
  <pageSetup scale="67" fitToHeight="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26" width="9.140625" customWidth="1"/>
  </cols>
  <sheetData>
    <row r="1" spans="1:8" ht="11.25" customHeight="1" x14ac:dyDescent="0.25">
      <c r="A1" s="522" t="s">
        <v>1960</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1961</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0</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9.75" customHeight="1" x14ac:dyDescent="0.25">
      <c r="A15" s="53">
        <v>1122</v>
      </c>
      <c r="B15" s="25" t="s">
        <v>318</v>
      </c>
      <c r="C15" s="54">
        <v>0.01</v>
      </c>
      <c r="D15" s="54">
        <v>0</v>
      </c>
      <c r="E15" s="54">
        <v>0</v>
      </c>
      <c r="F15" s="54">
        <v>0</v>
      </c>
      <c r="G15" s="54">
        <v>0</v>
      </c>
      <c r="H15" s="25"/>
    </row>
    <row r="16" spans="1:8" ht="9.75" customHeight="1" x14ac:dyDescent="0.25">
      <c r="A16" s="53">
        <v>1124</v>
      </c>
      <c r="B16" s="25" t="s">
        <v>319</v>
      </c>
      <c r="C16" s="54">
        <v>0.4</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9.75" customHeight="1" x14ac:dyDescent="0.25">
      <c r="A20" s="53">
        <v>1123</v>
      </c>
      <c r="B20" s="25" t="s">
        <v>326</v>
      </c>
      <c r="C20" s="54">
        <v>7141.43</v>
      </c>
      <c r="D20" s="54">
        <v>0</v>
      </c>
      <c r="E20" s="54">
        <v>0</v>
      </c>
      <c r="F20" s="54">
        <v>0</v>
      </c>
      <c r="G20" s="54">
        <v>0</v>
      </c>
      <c r="H20" s="25"/>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0</v>
      </c>
      <c r="D23" s="54">
        <v>0</v>
      </c>
      <c r="E23" s="54">
        <v>0</v>
      </c>
      <c r="F23" s="54">
        <v>0</v>
      </c>
      <c r="G23" s="54">
        <v>0</v>
      </c>
      <c r="H23" s="25"/>
    </row>
    <row r="24" spans="1:8" ht="9.75" customHeight="1" x14ac:dyDescent="0.25">
      <c r="A24" s="53">
        <v>1131</v>
      </c>
      <c r="B24" s="25" t="s">
        <v>330</v>
      </c>
      <c r="C24" s="54">
        <v>0</v>
      </c>
      <c r="D24" s="54">
        <f>+C24</f>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0</v>
      </c>
      <c r="D41" s="25"/>
      <c r="E41" s="25"/>
      <c r="F41" s="25"/>
    </row>
    <row r="42" spans="1:6" ht="9.75" customHeight="1" x14ac:dyDescent="0.25">
      <c r="A42" s="53">
        <v>1151</v>
      </c>
      <c r="B42" s="25" t="s">
        <v>348</v>
      </c>
      <c r="C42" s="54">
        <v>0</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1" ht="9.75" customHeight="1" x14ac:dyDescent="0.25">
      <c r="A49" s="28" t="s">
        <v>99</v>
      </c>
      <c r="B49" s="28" t="s">
        <v>100</v>
      </c>
      <c r="C49" s="28" t="s">
        <v>101</v>
      </c>
      <c r="D49" s="28"/>
      <c r="E49" s="28"/>
      <c r="F49" s="28"/>
      <c r="G49" s="28"/>
      <c r="H49" s="28"/>
      <c r="I49" s="25"/>
      <c r="J49" s="25"/>
    </row>
    <row r="50" spans="1:11" ht="9.75" customHeight="1" x14ac:dyDescent="0.25">
      <c r="A50" s="53">
        <v>1211</v>
      </c>
      <c r="B50" s="25" t="s">
        <v>352</v>
      </c>
      <c r="C50" s="54">
        <v>0</v>
      </c>
      <c r="D50" s="25"/>
      <c r="E50" s="25"/>
      <c r="F50" s="25"/>
      <c r="G50" s="25"/>
      <c r="H50" s="25"/>
      <c r="I50" s="25"/>
      <c r="J50" s="25"/>
    </row>
    <row r="51" spans="1:11" ht="9.75" customHeight="1" x14ac:dyDescent="0.25">
      <c r="A51" s="53">
        <v>1212</v>
      </c>
      <c r="B51" s="25" t="s">
        <v>353</v>
      </c>
      <c r="C51" s="54">
        <v>0</v>
      </c>
      <c r="D51" s="25"/>
      <c r="E51" s="25"/>
      <c r="F51" s="25"/>
      <c r="G51" s="25"/>
      <c r="H51" s="25"/>
      <c r="I51" s="25"/>
      <c r="J51" s="25"/>
    </row>
    <row r="52" spans="1:11" ht="9.75" customHeight="1" x14ac:dyDescent="0.25">
      <c r="A52" s="53">
        <v>1214</v>
      </c>
      <c r="B52" s="25" t="s">
        <v>354</v>
      </c>
      <c r="C52" s="54">
        <v>0</v>
      </c>
      <c r="D52" s="25"/>
      <c r="E52" s="25"/>
      <c r="F52" s="25"/>
      <c r="G52" s="25"/>
      <c r="H52" s="25"/>
      <c r="I52" s="25"/>
      <c r="J52" s="25"/>
    </row>
    <row r="53" spans="1:11" ht="9.75" customHeight="1" x14ac:dyDescent="0.25">
      <c r="A53" s="25"/>
      <c r="B53" s="25"/>
      <c r="C53" s="25"/>
      <c r="D53" s="25"/>
      <c r="E53" s="25"/>
      <c r="F53" s="25"/>
      <c r="G53" s="25"/>
      <c r="H53" s="25"/>
      <c r="I53" s="25"/>
      <c r="J53" s="25"/>
    </row>
    <row r="54" spans="1:11" ht="9.75" customHeight="1" x14ac:dyDescent="0.25">
      <c r="A54" s="115" t="s">
        <v>355</v>
      </c>
      <c r="B54" s="115"/>
      <c r="C54" s="115"/>
      <c r="D54" s="115"/>
      <c r="E54" s="115"/>
      <c r="F54" s="115"/>
      <c r="G54" s="115"/>
      <c r="H54" s="115"/>
      <c r="I54" s="115"/>
      <c r="J54" s="115"/>
    </row>
    <row r="55" spans="1:11" ht="9.75" customHeight="1" x14ac:dyDescent="0.25">
      <c r="A55" s="28" t="s">
        <v>99</v>
      </c>
      <c r="B55" s="28" t="s">
        <v>100</v>
      </c>
      <c r="C55" s="28" t="s">
        <v>101</v>
      </c>
      <c r="D55" s="28" t="s">
        <v>356</v>
      </c>
      <c r="E55" s="28" t="s">
        <v>357</v>
      </c>
      <c r="F55" s="28" t="s">
        <v>358</v>
      </c>
      <c r="G55" s="28" t="s">
        <v>359</v>
      </c>
      <c r="H55" s="28" t="s">
        <v>360</v>
      </c>
      <c r="I55" s="28" t="s">
        <v>361</v>
      </c>
      <c r="J55" s="28" t="s">
        <v>362</v>
      </c>
    </row>
    <row r="56" spans="1:11" ht="9.75" customHeight="1" x14ac:dyDescent="0.25">
      <c r="A56" s="53">
        <v>1230</v>
      </c>
      <c r="B56" s="25" t="s">
        <v>363</v>
      </c>
      <c r="C56" s="54">
        <f>+SUM(C57:C63)</f>
        <v>24764626.140000001</v>
      </c>
      <c r="D56" s="54">
        <f>+SUM(D57:D63)</f>
        <v>666635.04</v>
      </c>
      <c r="E56" s="54">
        <f>+SUM(E57:E63)</f>
        <v>6334461.9400000004</v>
      </c>
      <c r="F56" s="25"/>
      <c r="G56" s="25"/>
      <c r="H56" s="25"/>
      <c r="I56" s="25"/>
      <c r="J56" s="25"/>
    </row>
    <row r="57" spans="1:11" ht="9.75" customHeight="1" x14ac:dyDescent="0.25">
      <c r="A57" s="53">
        <v>1231</v>
      </c>
      <c r="B57" s="25" t="s">
        <v>364</v>
      </c>
      <c r="C57" s="54">
        <v>4563565</v>
      </c>
      <c r="D57" s="56"/>
      <c r="E57" s="56"/>
      <c r="F57" s="25"/>
      <c r="G57" s="25"/>
      <c r="H57" s="25"/>
      <c r="I57" s="25"/>
      <c r="J57" s="25"/>
    </row>
    <row r="58" spans="1:11" ht="9.75" customHeight="1" x14ac:dyDescent="0.25">
      <c r="A58" s="53">
        <v>1232</v>
      </c>
      <c r="B58" s="25" t="s">
        <v>365</v>
      </c>
      <c r="C58" s="54">
        <v>0</v>
      </c>
      <c r="D58" s="54">
        <v>0</v>
      </c>
      <c r="E58" s="54">
        <v>0</v>
      </c>
      <c r="F58" s="25"/>
      <c r="G58" s="25"/>
      <c r="H58" s="25"/>
      <c r="I58" s="25"/>
      <c r="J58" s="25"/>
    </row>
    <row r="59" spans="1:11" ht="9.75" customHeight="1" x14ac:dyDescent="0.25">
      <c r="A59" s="53">
        <v>1233</v>
      </c>
      <c r="B59" s="25" t="s">
        <v>366</v>
      </c>
      <c r="C59" s="54">
        <v>20201061.140000001</v>
      </c>
      <c r="D59" s="54">
        <v>666635.04</v>
      </c>
      <c r="E59" s="54">
        <v>6334461.9400000004</v>
      </c>
      <c r="F59" s="25" t="s">
        <v>674</v>
      </c>
      <c r="G59" s="198">
        <v>3.3000000000000002E-2</v>
      </c>
      <c r="H59" s="25" t="s">
        <v>675</v>
      </c>
      <c r="I59" s="25"/>
      <c r="J59" s="25"/>
      <c r="K59" s="65"/>
    </row>
    <row r="60" spans="1:11" ht="9.75" customHeight="1" x14ac:dyDescent="0.25">
      <c r="A60" s="53">
        <v>1234</v>
      </c>
      <c r="B60" s="25" t="s">
        <v>367</v>
      </c>
      <c r="C60" s="54">
        <v>0</v>
      </c>
      <c r="D60" s="54">
        <v>0</v>
      </c>
      <c r="E60" s="54">
        <v>0</v>
      </c>
      <c r="F60" s="25"/>
      <c r="G60" s="25"/>
      <c r="H60" s="25"/>
      <c r="I60" s="25"/>
      <c r="J60" s="25"/>
    </row>
    <row r="61" spans="1:11" ht="9.75" customHeight="1" x14ac:dyDescent="0.25">
      <c r="A61" s="53">
        <v>1235</v>
      </c>
      <c r="B61" s="25" t="s">
        <v>368</v>
      </c>
      <c r="C61" s="54">
        <v>0</v>
      </c>
      <c r="D61" s="54">
        <v>0</v>
      </c>
      <c r="E61" s="54">
        <v>0</v>
      </c>
      <c r="F61" s="25"/>
      <c r="G61" s="25"/>
      <c r="H61" s="25"/>
      <c r="I61" s="25"/>
      <c r="J61" s="25"/>
    </row>
    <row r="62" spans="1:11" ht="9.75" customHeight="1" x14ac:dyDescent="0.25">
      <c r="A62" s="53">
        <v>1236</v>
      </c>
      <c r="B62" s="25" t="s">
        <v>369</v>
      </c>
      <c r="C62" s="54">
        <v>0</v>
      </c>
      <c r="D62" s="54">
        <v>0</v>
      </c>
      <c r="E62" s="54">
        <v>0</v>
      </c>
      <c r="F62" s="25"/>
      <c r="G62" s="25"/>
      <c r="H62" s="25"/>
      <c r="I62" s="25"/>
      <c r="J62" s="25"/>
    </row>
    <row r="63" spans="1:11" ht="9.75" customHeight="1" x14ac:dyDescent="0.25">
      <c r="A63" s="53">
        <v>1239</v>
      </c>
      <c r="B63" s="25" t="s">
        <v>370</v>
      </c>
      <c r="C63" s="54">
        <v>0</v>
      </c>
      <c r="D63" s="54">
        <v>0</v>
      </c>
      <c r="E63" s="54">
        <v>0</v>
      </c>
      <c r="F63" s="25"/>
      <c r="G63" s="25"/>
      <c r="H63" s="25"/>
      <c r="I63" s="25"/>
      <c r="J63" s="25"/>
    </row>
    <row r="64" spans="1:11" ht="9.75" customHeight="1" x14ac:dyDescent="0.25">
      <c r="A64" s="53">
        <v>1240</v>
      </c>
      <c r="B64" s="25" t="s">
        <v>371</v>
      </c>
      <c r="C64" s="54">
        <f>+SUM(C65:C72)</f>
        <v>10662468.25</v>
      </c>
      <c r="D64" s="54">
        <f t="shared" ref="D64:E64" si="1">+SUM(D65:D72)</f>
        <v>1256618.2809999997</v>
      </c>
      <c r="E64" s="54">
        <f t="shared" si="1"/>
        <v>5119589.1506666671</v>
      </c>
      <c r="F64" s="25"/>
      <c r="G64" s="199"/>
      <c r="H64" s="25"/>
      <c r="I64" s="25"/>
      <c r="J64" s="200"/>
      <c r="K64" s="65"/>
    </row>
    <row r="65" spans="1:11" ht="9.75" customHeight="1" x14ac:dyDescent="0.25">
      <c r="A65" s="53">
        <v>1241</v>
      </c>
      <c r="B65" s="25" t="s">
        <v>372</v>
      </c>
      <c r="C65" s="54">
        <v>5437842.9900000002</v>
      </c>
      <c r="D65" s="54">
        <v>469916.70099999994</v>
      </c>
      <c r="E65" s="54">
        <v>2793452.54</v>
      </c>
      <c r="F65" s="25" t="s">
        <v>674</v>
      </c>
      <c r="G65" s="199">
        <v>0.1</v>
      </c>
      <c r="H65" s="25" t="s">
        <v>675</v>
      </c>
      <c r="I65" s="25"/>
      <c r="J65" s="25"/>
    </row>
    <row r="66" spans="1:11" ht="9.75" customHeight="1" x14ac:dyDescent="0.25">
      <c r="A66" s="53">
        <v>1242</v>
      </c>
      <c r="B66" s="25" t="s">
        <v>373</v>
      </c>
      <c r="C66" s="54">
        <v>891852.97</v>
      </c>
      <c r="D66" s="54">
        <v>14011.619999999995</v>
      </c>
      <c r="E66" s="54">
        <v>772350.74999999988</v>
      </c>
      <c r="F66" s="25" t="s">
        <v>674</v>
      </c>
      <c r="G66" s="199">
        <v>0.1</v>
      </c>
      <c r="H66" s="25" t="s">
        <v>675</v>
      </c>
      <c r="I66" s="25"/>
      <c r="J66" s="25"/>
    </row>
    <row r="67" spans="1:11" ht="9.75" customHeight="1" x14ac:dyDescent="0.25">
      <c r="A67" s="53">
        <v>1243</v>
      </c>
      <c r="B67" s="25" t="s">
        <v>374</v>
      </c>
      <c r="C67" s="54">
        <v>0</v>
      </c>
      <c r="D67" s="54">
        <v>0</v>
      </c>
      <c r="E67" s="54">
        <v>0</v>
      </c>
      <c r="F67" s="25"/>
      <c r="G67" s="25"/>
      <c r="H67" s="25"/>
      <c r="I67" s="25"/>
      <c r="J67" s="25"/>
    </row>
    <row r="68" spans="1:11" ht="9.75" customHeight="1" x14ac:dyDescent="0.25">
      <c r="A68" s="53">
        <v>1244</v>
      </c>
      <c r="B68" s="25" t="s">
        <v>375</v>
      </c>
      <c r="C68" s="54">
        <v>3458753</v>
      </c>
      <c r="D68" s="54">
        <v>705082.45999999985</v>
      </c>
      <c r="E68" s="54">
        <v>1437881.56</v>
      </c>
      <c r="F68" s="25" t="s">
        <v>674</v>
      </c>
      <c r="G68" s="199">
        <v>0.25</v>
      </c>
      <c r="H68" s="25" t="s">
        <v>675</v>
      </c>
      <c r="I68" s="25"/>
      <c r="J68" s="25"/>
    </row>
    <row r="69" spans="1:11" ht="9.75" customHeight="1" x14ac:dyDescent="0.25">
      <c r="A69" s="53">
        <v>1245</v>
      </c>
      <c r="B69" s="25" t="s">
        <v>376</v>
      </c>
      <c r="C69" s="54">
        <v>107114.84</v>
      </c>
      <c r="D69" s="54">
        <v>10653.559999999998</v>
      </c>
      <c r="E69" s="54">
        <v>19565.815333333336</v>
      </c>
      <c r="F69" s="25" t="s">
        <v>674</v>
      </c>
      <c r="G69" s="199">
        <v>0.1</v>
      </c>
      <c r="H69" s="25" t="s">
        <v>675</v>
      </c>
      <c r="I69" s="25"/>
      <c r="J69" s="25"/>
    </row>
    <row r="70" spans="1:11" ht="9.75" customHeight="1" x14ac:dyDescent="0.25">
      <c r="A70" s="53">
        <v>1246</v>
      </c>
      <c r="B70" s="25" t="s">
        <v>377</v>
      </c>
      <c r="C70" s="54">
        <v>766904.45</v>
      </c>
      <c r="D70" s="54">
        <v>56953.939999999988</v>
      </c>
      <c r="E70" s="54">
        <v>96338.485333333359</v>
      </c>
      <c r="F70" s="25" t="s">
        <v>674</v>
      </c>
      <c r="G70" s="199">
        <v>0.1</v>
      </c>
      <c r="H70" s="25" t="s">
        <v>675</v>
      </c>
      <c r="I70" s="25"/>
      <c r="J70" s="25"/>
    </row>
    <row r="71" spans="1:11" ht="9.75" customHeight="1" x14ac:dyDescent="0.25">
      <c r="A71" s="53">
        <v>1247</v>
      </c>
      <c r="B71" s="25" t="s">
        <v>378</v>
      </c>
      <c r="C71" s="54">
        <v>0</v>
      </c>
      <c r="D71" s="54">
        <v>0</v>
      </c>
      <c r="E71" s="54">
        <v>0</v>
      </c>
      <c r="F71" s="25"/>
      <c r="G71" s="25"/>
      <c r="H71" s="25"/>
      <c r="I71" s="25"/>
      <c r="J71" s="25"/>
    </row>
    <row r="72" spans="1:11" ht="9.75" customHeight="1" x14ac:dyDescent="0.25">
      <c r="A72" s="53">
        <v>1248</v>
      </c>
      <c r="B72" s="25" t="s">
        <v>379</v>
      </c>
      <c r="C72" s="54">
        <v>0</v>
      </c>
      <c r="D72" s="54">
        <v>0</v>
      </c>
      <c r="E72" s="54">
        <v>0</v>
      </c>
      <c r="F72" s="25"/>
      <c r="G72" s="25"/>
      <c r="H72" s="25"/>
      <c r="I72" s="25"/>
      <c r="J72" s="25"/>
    </row>
    <row r="73" spans="1:11" ht="9.75" customHeight="1" x14ac:dyDescent="0.25">
      <c r="A73" s="25"/>
      <c r="B73" s="25"/>
      <c r="C73" s="25"/>
      <c r="D73" s="25"/>
      <c r="E73" s="25"/>
      <c r="F73" s="25"/>
      <c r="G73" s="25"/>
      <c r="H73" s="25"/>
      <c r="I73" s="25"/>
      <c r="J73" s="25"/>
    </row>
    <row r="74" spans="1:11" ht="9.75" customHeight="1" x14ac:dyDescent="0.25">
      <c r="A74" s="115" t="s">
        <v>380</v>
      </c>
      <c r="B74" s="115"/>
      <c r="C74" s="115"/>
      <c r="D74" s="115"/>
      <c r="E74" s="115"/>
      <c r="F74" s="115"/>
      <c r="G74" s="115"/>
      <c r="H74" s="25"/>
      <c r="I74" s="25"/>
      <c r="J74" s="25"/>
    </row>
    <row r="75" spans="1:11" ht="9.75" customHeight="1" x14ac:dyDescent="0.25">
      <c r="A75" s="28" t="s">
        <v>99</v>
      </c>
      <c r="B75" s="28" t="s">
        <v>100</v>
      </c>
      <c r="C75" s="28" t="s">
        <v>101</v>
      </c>
      <c r="D75" s="28" t="s">
        <v>381</v>
      </c>
      <c r="E75" s="28" t="s">
        <v>382</v>
      </c>
      <c r="F75" s="28" t="s">
        <v>383</v>
      </c>
      <c r="G75" s="28" t="s">
        <v>384</v>
      </c>
      <c r="H75" s="25"/>
      <c r="I75" s="25"/>
      <c r="J75" s="25"/>
    </row>
    <row r="76" spans="1:11" ht="9.75" customHeight="1" x14ac:dyDescent="0.25">
      <c r="A76" s="53">
        <v>1250</v>
      </c>
      <c r="B76" s="25" t="s">
        <v>385</v>
      </c>
      <c r="C76" s="54">
        <f>+SUM(C77:C88)</f>
        <v>432420.96</v>
      </c>
      <c r="D76" s="54">
        <f t="shared" ref="D76:E76" si="2">+SUM(D77:D88)</f>
        <v>130015.26000000002</v>
      </c>
      <c r="E76" s="54">
        <f t="shared" si="2"/>
        <v>221665.32</v>
      </c>
      <c r="F76" s="25"/>
      <c r="G76" s="25"/>
      <c r="H76" s="25"/>
      <c r="I76" s="25"/>
      <c r="J76" s="25"/>
    </row>
    <row r="77" spans="1:11" ht="9.75" customHeight="1" x14ac:dyDescent="0.25">
      <c r="A77" s="53">
        <v>1251</v>
      </c>
      <c r="B77" s="25" t="s">
        <v>386</v>
      </c>
      <c r="C77" s="54">
        <v>432420.96</v>
      </c>
      <c r="D77" s="54">
        <v>130015.26000000002</v>
      </c>
      <c r="E77" s="54">
        <v>221665.32</v>
      </c>
      <c r="F77" s="25" t="s">
        <v>674</v>
      </c>
      <c r="G77" s="199">
        <v>0.33</v>
      </c>
      <c r="H77" s="25" t="s">
        <v>675</v>
      </c>
      <c r="I77" s="25"/>
      <c r="J77" s="25"/>
      <c r="K77" s="65"/>
    </row>
    <row r="78" spans="1:11" ht="9.75" customHeight="1" x14ac:dyDescent="0.25">
      <c r="A78" s="53">
        <v>1252</v>
      </c>
      <c r="B78" s="25" t="s">
        <v>387</v>
      </c>
      <c r="C78" s="54">
        <v>0</v>
      </c>
      <c r="D78" s="54">
        <v>0</v>
      </c>
      <c r="E78" s="54">
        <v>0</v>
      </c>
      <c r="F78" s="25"/>
      <c r="G78" s="25"/>
      <c r="H78" s="25"/>
      <c r="I78" s="25"/>
      <c r="J78" s="25"/>
    </row>
    <row r="79" spans="1:11" ht="9.75" customHeight="1" x14ac:dyDescent="0.25">
      <c r="A79" s="53">
        <v>1253</v>
      </c>
      <c r="B79" s="25" t="s">
        <v>388</v>
      </c>
      <c r="C79" s="54">
        <v>0</v>
      </c>
      <c r="D79" s="54">
        <v>0</v>
      </c>
      <c r="E79" s="54">
        <v>0</v>
      </c>
      <c r="F79" s="25"/>
      <c r="G79" s="25"/>
      <c r="H79" s="25"/>
      <c r="I79" s="25"/>
      <c r="J79" s="25"/>
    </row>
    <row r="80" spans="1:11" ht="9.75" customHeight="1" x14ac:dyDescent="0.25">
      <c r="A80" s="53">
        <v>1254</v>
      </c>
      <c r="B80" s="25" t="s">
        <v>389</v>
      </c>
      <c r="C80" s="54">
        <v>0</v>
      </c>
      <c r="D80" s="54">
        <v>0</v>
      </c>
      <c r="E80" s="54">
        <v>0</v>
      </c>
      <c r="F80" s="25"/>
      <c r="G80" s="25"/>
      <c r="H80" s="25"/>
      <c r="I80" s="25"/>
      <c r="J80" s="25"/>
    </row>
    <row r="81" spans="1:7" ht="9.75" customHeight="1" x14ac:dyDescent="0.25">
      <c r="A81" s="53">
        <v>1259</v>
      </c>
      <c r="B81" s="25" t="s">
        <v>390</v>
      </c>
      <c r="C81" s="54">
        <v>0</v>
      </c>
      <c r="D81" s="54">
        <v>0</v>
      </c>
      <c r="E81" s="54">
        <v>0</v>
      </c>
      <c r="F81" s="25"/>
      <c r="G81" s="25"/>
    </row>
    <row r="82" spans="1:7" ht="9.75" customHeight="1" x14ac:dyDescent="0.25">
      <c r="A82" s="53">
        <v>1270</v>
      </c>
      <c r="B82" s="25" t="s">
        <v>391</v>
      </c>
      <c r="C82" s="54">
        <v>0</v>
      </c>
      <c r="D82" s="54">
        <v>0</v>
      </c>
      <c r="E82" s="54">
        <v>0</v>
      </c>
      <c r="F82" s="25"/>
      <c r="G82" s="25"/>
    </row>
    <row r="83" spans="1:7" ht="9.75" customHeight="1" x14ac:dyDescent="0.25">
      <c r="A83" s="53">
        <v>1271</v>
      </c>
      <c r="B83" s="25" t="s">
        <v>392</v>
      </c>
      <c r="C83" s="54">
        <v>0</v>
      </c>
      <c r="D83" s="54">
        <v>0</v>
      </c>
      <c r="E83" s="54">
        <v>0</v>
      </c>
      <c r="F83" s="25"/>
      <c r="G83" s="25"/>
    </row>
    <row r="84" spans="1:7" ht="9.75" customHeight="1" x14ac:dyDescent="0.25">
      <c r="A84" s="53">
        <v>1272</v>
      </c>
      <c r="B84" s="25" t="s">
        <v>393</v>
      </c>
      <c r="C84" s="54">
        <v>0</v>
      </c>
      <c r="D84" s="54">
        <v>0</v>
      </c>
      <c r="E84" s="54">
        <v>0</v>
      </c>
      <c r="F84" s="25"/>
      <c r="G84" s="25"/>
    </row>
    <row r="85" spans="1:7" ht="9.75" customHeight="1" x14ac:dyDescent="0.25">
      <c r="A85" s="53">
        <v>1273</v>
      </c>
      <c r="B85" s="25" t="s">
        <v>394</v>
      </c>
      <c r="C85" s="54">
        <v>0</v>
      </c>
      <c r="D85" s="54">
        <v>0</v>
      </c>
      <c r="E85" s="54">
        <v>0</v>
      </c>
      <c r="F85" s="25"/>
      <c r="G85" s="25"/>
    </row>
    <row r="86" spans="1:7" ht="9.75" customHeight="1" x14ac:dyDescent="0.25">
      <c r="A86" s="53">
        <v>1274</v>
      </c>
      <c r="B86" s="25" t="s">
        <v>395</v>
      </c>
      <c r="C86" s="54">
        <v>0</v>
      </c>
      <c r="D86" s="54">
        <v>0</v>
      </c>
      <c r="E86" s="54">
        <v>0</v>
      </c>
      <c r="F86" s="25"/>
      <c r="G86" s="25"/>
    </row>
    <row r="87" spans="1:7" ht="9.75" customHeight="1" x14ac:dyDescent="0.25">
      <c r="A87" s="53">
        <v>1275</v>
      </c>
      <c r="B87" s="25" t="s">
        <v>396</v>
      </c>
      <c r="C87" s="54">
        <v>0</v>
      </c>
      <c r="D87" s="54">
        <v>0</v>
      </c>
      <c r="E87" s="54">
        <v>0</v>
      </c>
      <c r="F87" s="25"/>
      <c r="G87" s="25"/>
    </row>
    <row r="88" spans="1:7" ht="9.75" customHeight="1" x14ac:dyDescent="0.25">
      <c r="A88" s="53">
        <v>1279</v>
      </c>
      <c r="B88" s="25" t="s">
        <v>397</v>
      </c>
      <c r="C88" s="54">
        <v>0</v>
      </c>
      <c r="D88" s="54">
        <v>0</v>
      </c>
      <c r="E88" s="54">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9.75" customHeight="1" x14ac:dyDescent="0.25">
      <c r="A92" s="53">
        <v>1160</v>
      </c>
      <c r="B92" s="25" t="s">
        <v>399</v>
      </c>
      <c r="C92" s="54">
        <v>0</v>
      </c>
      <c r="D92" s="25"/>
      <c r="E92" s="25"/>
      <c r="F92" s="25"/>
      <c r="G92" s="25"/>
    </row>
    <row r="93" spans="1:7" ht="9.75" customHeight="1" x14ac:dyDescent="0.25">
      <c r="A93" s="53">
        <v>1161</v>
      </c>
      <c r="B93" s="25" t="s">
        <v>400</v>
      </c>
      <c r="C93" s="54">
        <v>0</v>
      </c>
      <c r="D93" s="25"/>
      <c r="E93" s="25"/>
      <c r="F93" s="25"/>
      <c r="G93" s="25"/>
    </row>
    <row r="94" spans="1:7" ht="9.75" customHeight="1" x14ac:dyDescent="0.25">
      <c r="A94" s="53">
        <v>1162</v>
      </c>
      <c r="B94" s="25" t="s">
        <v>401</v>
      </c>
      <c r="C94" s="54">
        <v>0</v>
      </c>
      <c r="D94" s="25"/>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v>0</v>
      </c>
      <c r="D98" s="25"/>
      <c r="E98" s="25"/>
      <c r="F98" s="25"/>
      <c r="G98" s="25"/>
      <c r="H98" s="25"/>
    </row>
    <row r="99" spans="1:8" ht="9.75" customHeight="1" x14ac:dyDescent="0.25">
      <c r="A99" s="53">
        <v>1191</v>
      </c>
      <c r="B99" s="25" t="s">
        <v>404</v>
      </c>
      <c r="C99" s="54">
        <v>0</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9.75" customHeight="1" x14ac:dyDescent="0.25">
      <c r="A110" s="53">
        <v>2110</v>
      </c>
      <c r="B110" s="25" t="s">
        <v>415</v>
      </c>
      <c r="C110" s="54">
        <v>0</v>
      </c>
      <c r="D110" s="54">
        <v>0</v>
      </c>
      <c r="E110" s="54">
        <v>0</v>
      </c>
      <c r="F110" s="54">
        <v>0</v>
      </c>
      <c r="G110" s="54">
        <v>0</v>
      </c>
      <c r="H110" s="25"/>
    </row>
    <row r="111" spans="1:8" ht="9.75" customHeight="1" x14ac:dyDescent="0.25">
      <c r="A111" s="53">
        <v>2111</v>
      </c>
      <c r="B111" s="25" t="s">
        <v>416</v>
      </c>
      <c r="C111" s="54">
        <v>277052.23</v>
      </c>
      <c r="D111" s="54">
        <f>+C111</f>
        <v>277052.23</v>
      </c>
      <c r="E111" s="54">
        <v>0</v>
      </c>
      <c r="F111" s="54">
        <v>0</v>
      </c>
      <c r="G111" s="54">
        <v>0</v>
      </c>
      <c r="H111" s="25"/>
    </row>
    <row r="112" spans="1:8" ht="9.75" customHeight="1" x14ac:dyDescent="0.25">
      <c r="A112" s="53">
        <v>2112</v>
      </c>
      <c r="B112" s="25" t="s">
        <v>417</v>
      </c>
      <c r="C112" s="54">
        <v>2748880.2</v>
      </c>
      <c r="D112" s="54">
        <f>+C112</f>
        <v>2748880.2</v>
      </c>
      <c r="E112" s="54">
        <v>0</v>
      </c>
      <c r="F112" s="54">
        <v>0</v>
      </c>
      <c r="G112" s="54">
        <v>0</v>
      </c>
      <c r="H112" s="25"/>
    </row>
    <row r="113" spans="1:8" ht="9.75" customHeight="1" x14ac:dyDescent="0.25">
      <c r="A113" s="53">
        <v>2113</v>
      </c>
      <c r="B113" s="25" t="s">
        <v>418</v>
      </c>
      <c r="C113" s="54">
        <v>0</v>
      </c>
      <c r="D113" s="54">
        <v>0</v>
      </c>
      <c r="E113" s="54">
        <v>0</v>
      </c>
      <c r="F113" s="54">
        <v>0</v>
      </c>
      <c r="G113" s="54">
        <v>0</v>
      </c>
      <c r="H113" s="25"/>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9.75" customHeight="1" x14ac:dyDescent="0.25">
      <c r="A117" s="53">
        <v>2117</v>
      </c>
      <c r="B117" s="25" t="s">
        <v>422</v>
      </c>
      <c r="C117" s="54">
        <v>1537351.7</v>
      </c>
      <c r="D117" s="54">
        <v>0</v>
      </c>
      <c r="E117" s="54">
        <v>0</v>
      </c>
      <c r="F117" s="54">
        <v>0</v>
      </c>
      <c r="G117" s="54">
        <v>0</v>
      </c>
      <c r="H117" s="25"/>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0</v>
      </c>
      <c r="D119" s="54">
        <v>0</v>
      </c>
      <c r="E119" s="54">
        <v>0</v>
      </c>
      <c r="F119" s="54">
        <v>0</v>
      </c>
      <c r="G119" s="54">
        <v>0</v>
      </c>
      <c r="H119" s="25"/>
    </row>
    <row r="120" spans="1:8" ht="9.75" customHeight="1" x14ac:dyDescent="0.25">
      <c r="A120" s="53">
        <v>2120</v>
      </c>
      <c r="B120" s="25" t="s">
        <v>425</v>
      </c>
      <c r="C120" s="54">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70866141732283472" right="0.70866141732283472" top="0.74803149606299213" bottom="0.74803149606299213" header="0" footer="0"/>
  <pageSetup scale="53" fitToHeight="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1960</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x14ac:dyDescent="0.25">
      <c r="A7" s="115" t="s">
        <v>470</v>
      </c>
      <c r="B7" s="115"/>
      <c r="C7" s="115"/>
      <c r="D7" s="115"/>
      <c r="E7" s="115"/>
    </row>
    <row r="8" spans="1:5" x14ac:dyDescent="0.25">
      <c r="A8" s="28" t="s">
        <v>99</v>
      </c>
      <c r="B8" s="28" t="s">
        <v>100</v>
      </c>
      <c r="C8" s="28" t="s">
        <v>101</v>
      </c>
      <c r="D8" s="28" t="s">
        <v>312</v>
      </c>
      <c r="E8" s="28" t="s">
        <v>430</v>
      </c>
    </row>
    <row r="9" spans="1:5" x14ac:dyDescent="0.25">
      <c r="A9" s="53">
        <v>3110</v>
      </c>
      <c r="B9" s="25" t="s">
        <v>156</v>
      </c>
      <c r="C9" s="54">
        <v>1242756.1200000001</v>
      </c>
      <c r="D9" s="25"/>
      <c r="E9" s="25"/>
    </row>
    <row r="10" spans="1:5" x14ac:dyDescent="0.25">
      <c r="A10" s="53">
        <v>3120</v>
      </c>
      <c r="B10" s="25" t="s">
        <v>471</v>
      </c>
      <c r="C10" s="54">
        <v>24841324.140000001</v>
      </c>
      <c r="D10" s="25"/>
      <c r="E10" s="25"/>
    </row>
    <row r="11" spans="1:5" x14ac:dyDescent="0.25">
      <c r="A11" s="53">
        <v>3130</v>
      </c>
      <c r="B11" s="25" t="s">
        <v>472</v>
      </c>
      <c r="C11" s="54">
        <v>0</v>
      </c>
      <c r="D11" s="25"/>
      <c r="E11" s="25"/>
    </row>
    <row r="12" spans="1:5" x14ac:dyDescent="0.25">
      <c r="A12" s="25"/>
      <c r="B12" s="25"/>
      <c r="C12" s="25"/>
      <c r="D12" s="25"/>
      <c r="E12" s="25"/>
    </row>
    <row r="13" spans="1:5" x14ac:dyDescent="0.25">
      <c r="A13" s="115" t="s">
        <v>473</v>
      </c>
      <c r="B13" s="115"/>
      <c r="C13" s="115"/>
      <c r="D13" s="115"/>
      <c r="E13" s="115"/>
    </row>
    <row r="14" spans="1:5" x14ac:dyDescent="0.25">
      <c r="A14" s="28" t="s">
        <v>99</v>
      </c>
      <c r="B14" s="28" t="s">
        <v>100</v>
      </c>
      <c r="C14" s="28" t="s">
        <v>101</v>
      </c>
      <c r="D14" s="28" t="s">
        <v>474</v>
      </c>
      <c r="E14" s="28"/>
    </row>
    <row r="15" spans="1:5" x14ac:dyDescent="0.25">
      <c r="A15" s="53">
        <v>3210</v>
      </c>
      <c r="B15" s="25" t="s">
        <v>475</v>
      </c>
      <c r="C15" s="54">
        <v>8178405.5199999958</v>
      </c>
      <c r="D15" s="25"/>
      <c r="E15" s="25"/>
    </row>
    <row r="16" spans="1:5" x14ac:dyDescent="0.25">
      <c r="A16" s="53">
        <v>3220</v>
      </c>
      <c r="B16" s="25" t="s">
        <v>476</v>
      </c>
      <c r="C16" s="54">
        <v>4333501.43</v>
      </c>
      <c r="D16" s="25"/>
      <c r="E16" s="25"/>
    </row>
    <row r="17" spans="1:4" x14ac:dyDescent="0.25">
      <c r="A17" s="53">
        <v>3230</v>
      </c>
      <c r="B17" s="25" t="s">
        <v>477</v>
      </c>
      <c r="C17" s="54">
        <f>+SUM(C18:C21)</f>
        <v>0</v>
      </c>
      <c r="D17" s="25"/>
    </row>
    <row r="18" spans="1:4" x14ac:dyDescent="0.25">
      <c r="A18" s="53">
        <v>3231</v>
      </c>
      <c r="B18" s="25" t="s">
        <v>478</v>
      </c>
      <c r="C18" s="54">
        <v>0</v>
      </c>
      <c r="D18" s="25"/>
    </row>
    <row r="19" spans="1:4" x14ac:dyDescent="0.25">
      <c r="A19" s="53">
        <v>3232</v>
      </c>
      <c r="B19" s="25" t="s">
        <v>479</v>
      </c>
      <c r="C19" s="54">
        <v>0</v>
      </c>
      <c r="D19" s="25"/>
    </row>
    <row r="20" spans="1:4" x14ac:dyDescent="0.25">
      <c r="A20" s="53">
        <v>3233</v>
      </c>
      <c r="B20" s="25" t="s">
        <v>480</v>
      </c>
      <c r="C20" s="54">
        <v>0</v>
      </c>
      <c r="D20" s="25"/>
    </row>
    <row r="21" spans="1:4" x14ac:dyDescent="0.25">
      <c r="A21" s="53">
        <v>3239</v>
      </c>
      <c r="B21" s="25" t="s">
        <v>481</v>
      </c>
      <c r="C21" s="54">
        <v>0</v>
      </c>
      <c r="D21" s="25"/>
    </row>
    <row r="22" spans="1:4" x14ac:dyDescent="0.25">
      <c r="A22" s="53">
        <v>3240</v>
      </c>
      <c r="B22" s="25" t="s">
        <v>482</v>
      </c>
      <c r="C22" s="54">
        <f>+SUM(C23:C25)</f>
        <v>0</v>
      </c>
      <c r="D22" s="25"/>
    </row>
    <row r="23" spans="1:4" x14ac:dyDescent="0.25">
      <c r="A23" s="53">
        <v>3241</v>
      </c>
      <c r="B23" s="25" t="s">
        <v>483</v>
      </c>
      <c r="C23" s="54">
        <v>0</v>
      </c>
      <c r="D23" s="25"/>
    </row>
    <row r="24" spans="1:4" x14ac:dyDescent="0.25">
      <c r="A24" s="53">
        <v>3242</v>
      </c>
      <c r="B24" s="25" t="s">
        <v>484</v>
      </c>
      <c r="C24" s="54">
        <v>0</v>
      </c>
      <c r="D24" s="25"/>
    </row>
    <row r="25" spans="1:4" x14ac:dyDescent="0.25">
      <c r="A25" s="53">
        <v>3243</v>
      </c>
      <c r="B25" s="25" t="s">
        <v>485</v>
      </c>
      <c r="C25" s="54">
        <v>0</v>
      </c>
      <c r="D25" s="25"/>
    </row>
    <row r="26" spans="1:4" x14ac:dyDescent="0.25">
      <c r="A26" s="53">
        <v>3250</v>
      </c>
      <c r="B26" s="25" t="s">
        <v>486</v>
      </c>
      <c r="C26" s="54">
        <f>+SUM(C27:C28)</f>
        <v>-2809463.2</v>
      </c>
      <c r="D26" s="25"/>
    </row>
    <row r="27" spans="1:4" x14ac:dyDescent="0.25">
      <c r="A27" s="53">
        <v>3251</v>
      </c>
      <c r="B27" s="25" t="s">
        <v>487</v>
      </c>
      <c r="C27" s="54">
        <v>0</v>
      </c>
      <c r="D27" s="25"/>
    </row>
    <row r="28" spans="1:4" x14ac:dyDescent="0.25">
      <c r="A28" s="53">
        <v>3252</v>
      </c>
      <c r="B28" s="25" t="s">
        <v>488</v>
      </c>
      <c r="C28" s="54">
        <v>-2809463.2</v>
      </c>
      <c r="D28" s="25"/>
    </row>
    <row r="29" spans="1:4" x14ac:dyDescent="0.25">
      <c r="A29" s="25"/>
      <c r="B29" s="25"/>
      <c r="C29" s="25"/>
      <c r="D29" s="25"/>
    </row>
    <row r="30" spans="1:4" x14ac:dyDescent="0.25">
      <c r="A30" s="25"/>
      <c r="B30" s="25" t="s">
        <v>309</v>
      </c>
      <c r="C30" s="25"/>
      <c r="D30" s="25"/>
    </row>
  </sheetData>
  <mergeCells count="4">
    <mergeCell ref="A1:C1"/>
    <mergeCell ref="A2:C2"/>
    <mergeCell ref="A3:C3"/>
    <mergeCell ref="A4:C4"/>
  </mergeCells>
  <pageMargins left="0.70866141732283472" right="0.70866141732283472" top="0.74803149606299213" bottom="0.74803149606299213"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6" width="9.140625" customWidth="1"/>
    <col min="7" max="7" width="11.42578125" customWidth="1"/>
    <col min="8" max="8" width="9.140625" customWidth="1"/>
    <col min="9" max="9" width="12.28515625" customWidth="1"/>
    <col min="10" max="26" width="9.140625" customWidth="1"/>
  </cols>
  <sheetData>
    <row r="1" spans="1:5" ht="11.25" customHeight="1" x14ac:dyDescent="0.25">
      <c r="A1" s="521" t="s">
        <v>1960</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0</v>
      </c>
      <c r="D9" s="54">
        <v>15000</v>
      </c>
      <c r="E9" s="25"/>
    </row>
    <row r="10" spans="1:5" ht="9.75" customHeight="1" x14ac:dyDescent="0.25">
      <c r="A10" s="53">
        <v>1112</v>
      </c>
      <c r="B10" s="25" t="s">
        <v>492</v>
      </c>
      <c r="C10" s="54">
        <v>16129465.369999999</v>
      </c>
      <c r="D10" s="54">
        <v>13815563.800000001</v>
      </c>
      <c r="E10" s="25"/>
    </row>
    <row r="11" spans="1:5" ht="9.75" customHeight="1" x14ac:dyDescent="0.25">
      <c r="A11" s="53">
        <v>1113</v>
      </c>
      <c r="B11" s="25" t="s">
        <v>493</v>
      </c>
      <c r="C11" s="54">
        <v>0</v>
      </c>
      <c r="D11" s="54">
        <v>0</v>
      </c>
      <c r="E11" s="25"/>
    </row>
    <row r="12" spans="1:5" ht="9.75" customHeight="1" x14ac:dyDescent="0.25">
      <c r="A12" s="53">
        <v>1114</v>
      </c>
      <c r="B12" s="25" t="s">
        <v>313</v>
      </c>
      <c r="C12" s="54">
        <v>0</v>
      </c>
      <c r="D12" s="54">
        <v>0</v>
      </c>
      <c r="E12" s="25"/>
    </row>
    <row r="13" spans="1:5" ht="9.75" customHeight="1" x14ac:dyDescent="0.25">
      <c r="A13" s="53">
        <v>1115</v>
      </c>
      <c r="B13" s="25" t="s">
        <v>314</v>
      </c>
      <c r="C13" s="54">
        <v>0</v>
      </c>
      <c r="D13" s="54">
        <v>0</v>
      </c>
      <c r="E13" s="25"/>
    </row>
    <row r="14" spans="1:5" ht="9.75" customHeight="1" x14ac:dyDescent="0.25">
      <c r="A14" s="53">
        <v>1116</v>
      </c>
      <c r="B14" s="25" t="s">
        <v>494</v>
      </c>
      <c r="C14" s="54">
        <v>0</v>
      </c>
      <c r="D14" s="54">
        <v>0</v>
      </c>
      <c r="E14" s="25"/>
    </row>
    <row r="15" spans="1:5" ht="9.75" customHeight="1" x14ac:dyDescent="0.25">
      <c r="A15" s="53">
        <v>1119</v>
      </c>
      <c r="B15" s="25" t="s">
        <v>495</v>
      </c>
      <c r="C15" s="54">
        <v>0</v>
      </c>
      <c r="D15" s="54">
        <v>0</v>
      </c>
      <c r="E15" s="25"/>
    </row>
    <row r="16" spans="1:5" ht="9.75" customHeight="1" x14ac:dyDescent="0.25">
      <c r="A16" s="59">
        <v>1110</v>
      </c>
      <c r="B16" s="60" t="s">
        <v>496</v>
      </c>
      <c r="C16" s="61">
        <f t="shared" ref="C16:D16" si="0">SUM(C9:C15)</f>
        <v>16129465.369999999</v>
      </c>
      <c r="D16" s="61">
        <f t="shared" si="0"/>
        <v>13830563.800000001</v>
      </c>
      <c r="E16" s="25"/>
    </row>
    <row r="19" spans="1:7" ht="9.75" customHeight="1" x14ac:dyDescent="0.25">
      <c r="A19" s="115" t="s">
        <v>497</v>
      </c>
      <c r="B19" s="115"/>
      <c r="C19" s="115"/>
      <c r="D19" s="115"/>
    </row>
    <row r="20" spans="1:7" ht="9.75" customHeight="1" x14ac:dyDescent="0.25">
      <c r="A20" s="28" t="s">
        <v>99</v>
      </c>
      <c r="B20" s="28" t="s">
        <v>100</v>
      </c>
      <c r="C20" s="27">
        <v>2024</v>
      </c>
      <c r="D20" s="27">
        <v>2023</v>
      </c>
    </row>
    <row r="21" spans="1:7" ht="9.75" customHeight="1" x14ac:dyDescent="0.25">
      <c r="A21" s="59">
        <v>1230</v>
      </c>
      <c r="B21" s="62" t="s">
        <v>363</v>
      </c>
      <c r="C21" s="61">
        <v>0</v>
      </c>
      <c r="D21" s="61">
        <v>0</v>
      </c>
    </row>
    <row r="22" spans="1:7" ht="9.75" customHeight="1" x14ac:dyDescent="0.25">
      <c r="A22" s="53">
        <v>1231</v>
      </c>
      <c r="B22" s="25" t="s">
        <v>364</v>
      </c>
      <c r="C22" s="54">
        <v>0</v>
      </c>
      <c r="D22" s="54">
        <v>0</v>
      </c>
    </row>
    <row r="23" spans="1:7" ht="9.75" customHeight="1" x14ac:dyDescent="0.25">
      <c r="A23" s="53">
        <v>1232</v>
      </c>
      <c r="B23" s="25" t="s">
        <v>365</v>
      </c>
      <c r="C23" s="54">
        <v>0</v>
      </c>
      <c r="D23" s="54">
        <v>0</v>
      </c>
    </row>
    <row r="24" spans="1:7" ht="9.75" customHeight="1" x14ac:dyDescent="0.25">
      <c r="A24" s="53">
        <v>1233</v>
      </c>
      <c r="B24" s="25" t="s">
        <v>366</v>
      </c>
      <c r="C24" s="54">
        <v>0</v>
      </c>
      <c r="D24" s="54">
        <v>0</v>
      </c>
    </row>
    <row r="25" spans="1:7" ht="9.75" customHeight="1" x14ac:dyDescent="0.25">
      <c r="A25" s="53">
        <v>1234</v>
      </c>
      <c r="B25" s="25" t="s">
        <v>367</v>
      </c>
      <c r="C25" s="54">
        <v>0</v>
      </c>
      <c r="D25" s="54">
        <v>0</v>
      </c>
    </row>
    <row r="26" spans="1:7" ht="9.75" customHeight="1" x14ac:dyDescent="0.25">
      <c r="A26" s="53">
        <v>1235</v>
      </c>
      <c r="B26" s="25" t="s">
        <v>368</v>
      </c>
      <c r="C26" s="54">
        <v>0</v>
      </c>
      <c r="D26" s="54">
        <v>0</v>
      </c>
    </row>
    <row r="27" spans="1:7" ht="9.75" customHeight="1" x14ac:dyDescent="0.25">
      <c r="A27" s="53">
        <v>1236</v>
      </c>
      <c r="B27" s="25" t="s">
        <v>369</v>
      </c>
      <c r="C27" s="54">
        <v>0</v>
      </c>
      <c r="D27" s="54">
        <v>0</v>
      </c>
    </row>
    <row r="28" spans="1:7" ht="9.75" customHeight="1" x14ac:dyDescent="0.25">
      <c r="A28" s="53">
        <v>1239</v>
      </c>
      <c r="B28" s="25" t="s">
        <v>370</v>
      </c>
      <c r="C28" s="54">
        <v>0</v>
      </c>
      <c r="D28" s="54">
        <v>0</v>
      </c>
    </row>
    <row r="29" spans="1:7" ht="9.75" customHeight="1" x14ac:dyDescent="0.25">
      <c r="A29" s="59">
        <v>1240</v>
      </c>
      <c r="B29" s="62" t="s">
        <v>371</v>
      </c>
      <c r="C29" s="61">
        <f>+SUM(C30:C37)</f>
        <v>850124.3</v>
      </c>
      <c r="D29" s="61">
        <f>+SUM(D30:D37)</f>
        <v>5432494.2599999998</v>
      </c>
      <c r="G29" s="65"/>
    </row>
    <row r="30" spans="1:7" ht="9.75" customHeight="1" x14ac:dyDescent="0.25">
      <c r="A30" s="53">
        <v>1241</v>
      </c>
      <c r="B30" s="25" t="s">
        <v>372</v>
      </c>
      <c r="C30" s="54">
        <f>15548.33+39202.06+89721.36+16235.82+155927.98</f>
        <v>316635.55000000005</v>
      </c>
      <c r="D30" s="54">
        <v>2326313.75</v>
      </c>
    </row>
    <row r="31" spans="1:7" ht="9.75" customHeight="1" x14ac:dyDescent="0.25">
      <c r="A31" s="53">
        <v>1242</v>
      </c>
      <c r="B31" s="25" t="s">
        <v>373</v>
      </c>
      <c r="C31" s="54">
        <v>0</v>
      </c>
      <c r="D31" s="54">
        <v>86577.959999999963</v>
      </c>
    </row>
    <row r="32" spans="1:7" ht="9.75" customHeight="1" x14ac:dyDescent="0.25">
      <c r="A32" s="53">
        <v>1243</v>
      </c>
      <c r="B32" s="25" t="s">
        <v>374</v>
      </c>
      <c r="C32" s="54">
        <v>0</v>
      </c>
      <c r="D32" s="54">
        <v>0</v>
      </c>
    </row>
    <row r="33" spans="1:4" ht="9.75" customHeight="1" x14ac:dyDescent="0.25">
      <c r="A33" s="53">
        <v>1244</v>
      </c>
      <c r="B33" s="25" t="s">
        <v>375</v>
      </c>
      <c r="C33" s="54">
        <v>417670</v>
      </c>
      <c r="D33" s="54">
        <v>2576689</v>
      </c>
    </row>
    <row r="34" spans="1:4" ht="9.75" customHeight="1" x14ac:dyDescent="0.25">
      <c r="A34" s="53">
        <v>1245</v>
      </c>
      <c r="B34" s="25" t="s">
        <v>376</v>
      </c>
      <c r="C34" s="54">
        <v>14298.9</v>
      </c>
      <c r="D34" s="54">
        <v>76125.78</v>
      </c>
    </row>
    <row r="35" spans="1:4" ht="9.75" customHeight="1" x14ac:dyDescent="0.25">
      <c r="A35" s="53">
        <v>1246</v>
      </c>
      <c r="B35" s="25" t="s">
        <v>377</v>
      </c>
      <c r="C35" s="54">
        <f>59508+1746.63+4050.02+36215.2</f>
        <v>101519.84999999999</v>
      </c>
      <c r="D35" s="54">
        <v>366787.77</v>
      </c>
    </row>
    <row r="36" spans="1:4" ht="9.75" customHeight="1" x14ac:dyDescent="0.25">
      <c r="A36" s="53">
        <v>1247</v>
      </c>
      <c r="B36" s="25" t="s">
        <v>378</v>
      </c>
      <c r="C36" s="54">
        <v>0</v>
      </c>
      <c r="D36" s="54">
        <v>0</v>
      </c>
    </row>
    <row r="37" spans="1:4" ht="9.75" customHeight="1" x14ac:dyDescent="0.25">
      <c r="A37" s="53">
        <v>1248</v>
      </c>
      <c r="B37" s="25" t="s">
        <v>379</v>
      </c>
      <c r="C37" s="54">
        <v>0</v>
      </c>
      <c r="D37" s="54">
        <v>0</v>
      </c>
    </row>
    <row r="38" spans="1:4" ht="9.75" customHeight="1" x14ac:dyDescent="0.25">
      <c r="A38" s="59">
        <v>1250</v>
      </c>
      <c r="B38" s="62" t="s">
        <v>385</v>
      </c>
      <c r="C38" s="61">
        <f t="shared" ref="C38:D38" si="1">+SUM(C39:C43)</f>
        <v>23674.959999999999</v>
      </c>
      <c r="D38" s="61">
        <f t="shared" si="1"/>
        <v>328715.19</v>
      </c>
    </row>
    <row r="39" spans="1:4" ht="9.75" customHeight="1" x14ac:dyDescent="0.25">
      <c r="A39" s="53">
        <v>1251</v>
      </c>
      <c r="B39" s="25" t="s">
        <v>386</v>
      </c>
      <c r="C39" s="54">
        <v>23674.959999999999</v>
      </c>
      <c r="D39" s="54">
        <v>328715.19</v>
      </c>
    </row>
    <row r="40" spans="1:4" ht="9.75" customHeight="1" x14ac:dyDescent="0.25">
      <c r="A40" s="53">
        <v>1252</v>
      </c>
      <c r="B40" s="25" t="s">
        <v>387</v>
      </c>
      <c r="C40" s="54">
        <v>0</v>
      </c>
      <c r="D40" s="54">
        <v>0</v>
      </c>
    </row>
    <row r="41" spans="1:4" ht="9.75" customHeight="1" x14ac:dyDescent="0.25">
      <c r="A41" s="53">
        <v>1253</v>
      </c>
      <c r="B41" s="25" t="s">
        <v>388</v>
      </c>
      <c r="C41" s="54">
        <v>0</v>
      </c>
      <c r="D41" s="54">
        <v>0</v>
      </c>
    </row>
    <row r="42" spans="1:4" ht="9.75" customHeight="1" x14ac:dyDescent="0.25">
      <c r="A42" s="53">
        <v>1254</v>
      </c>
      <c r="B42" s="25" t="s">
        <v>389</v>
      </c>
      <c r="C42" s="54">
        <v>0</v>
      </c>
      <c r="D42" s="54">
        <v>0</v>
      </c>
    </row>
    <row r="43" spans="1:4" ht="9.75" customHeight="1" x14ac:dyDescent="0.25">
      <c r="A43" s="53">
        <v>1259</v>
      </c>
      <c r="B43" s="25" t="s">
        <v>390</v>
      </c>
      <c r="C43" s="54">
        <v>0</v>
      </c>
      <c r="D43" s="54">
        <v>0</v>
      </c>
    </row>
    <row r="44" spans="1:4" ht="9.75" customHeight="1" x14ac:dyDescent="0.25">
      <c r="A44" s="53"/>
      <c r="B44" s="60" t="s">
        <v>498</v>
      </c>
      <c r="C44" s="61">
        <f t="shared" ref="C44:D44" si="2">C21+C29+C38</f>
        <v>873799.26</v>
      </c>
      <c r="D44" s="61">
        <f t="shared" si="2"/>
        <v>5761209.4500000002</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61">
        <f>+'ACT-IMM'!C9-'ACT-IMM'!C94</f>
        <v>8159331.5199999884</v>
      </c>
      <c r="D48" s="61">
        <v>16607625.02</v>
      </c>
    </row>
    <row r="49" spans="1:4" ht="11.25" customHeight="1" x14ac:dyDescent="0.25">
      <c r="A49" s="53"/>
      <c r="B49" s="60" t="s">
        <v>501</v>
      </c>
      <c r="C49" s="61">
        <f>+C62+C93</f>
        <v>5896186.6900000004</v>
      </c>
      <c r="D49" s="61">
        <f t="shared" ref="D49" si="3">+D62+D93</f>
        <v>-178367.91000001063</v>
      </c>
    </row>
    <row r="50" spans="1:4" ht="11.25" customHeight="1" x14ac:dyDescent="0.25">
      <c r="A50" s="59">
        <v>5400</v>
      </c>
      <c r="B50" s="62" t="s">
        <v>262</v>
      </c>
      <c r="C50" s="61">
        <v>0</v>
      </c>
      <c r="D50" s="61">
        <v>0</v>
      </c>
    </row>
    <row r="51" spans="1:4" ht="11.25" customHeight="1" x14ac:dyDescent="0.25">
      <c r="A51" s="53">
        <v>5410</v>
      </c>
      <c r="B51" s="25" t="s">
        <v>502</v>
      </c>
      <c r="C51" s="54">
        <v>0</v>
      </c>
      <c r="D51" s="54">
        <v>0</v>
      </c>
    </row>
    <row r="52" spans="1:4" ht="11.25" customHeight="1" x14ac:dyDescent="0.25">
      <c r="A52" s="53">
        <v>5411</v>
      </c>
      <c r="B52" s="25" t="s">
        <v>264</v>
      </c>
      <c r="C52" s="54">
        <v>0</v>
      </c>
      <c r="D52" s="54">
        <v>0</v>
      </c>
    </row>
    <row r="53" spans="1:4" ht="11.25" customHeight="1" x14ac:dyDescent="0.25">
      <c r="A53" s="53">
        <v>5420</v>
      </c>
      <c r="B53" s="25" t="s">
        <v>503</v>
      </c>
      <c r="C53" s="54">
        <v>0</v>
      </c>
      <c r="D53" s="54">
        <v>0</v>
      </c>
    </row>
    <row r="54" spans="1:4" ht="11.25" customHeight="1" x14ac:dyDescent="0.25">
      <c r="A54" s="53">
        <v>5421</v>
      </c>
      <c r="B54" s="25" t="s">
        <v>267</v>
      </c>
      <c r="C54" s="54">
        <v>0</v>
      </c>
      <c r="D54" s="54">
        <v>0</v>
      </c>
    </row>
    <row r="55" spans="1:4" ht="11.25" customHeight="1" x14ac:dyDescent="0.25">
      <c r="A55" s="53">
        <v>5430</v>
      </c>
      <c r="B55" s="25" t="s">
        <v>504</v>
      </c>
      <c r="C55" s="54">
        <v>0</v>
      </c>
      <c r="D55" s="54">
        <v>0</v>
      </c>
    </row>
    <row r="56" spans="1:4" ht="11.25" customHeight="1" x14ac:dyDescent="0.25">
      <c r="A56" s="53">
        <v>5431</v>
      </c>
      <c r="B56" s="25" t="s">
        <v>270</v>
      </c>
      <c r="C56" s="54">
        <v>0</v>
      </c>
      <c r="D56" s="54">
        <v>0</v>
      </c>
    </row>
    <row r="57" spans="1:4" ht="11.25" customHeight="1" x14ac:dyDescent="0.25">
      <c r="A57" s="53">
        <v>5440</v>
      </c>
      <c r="B57" s="25" t="s">
        <v>505</v>
      </c>
      <c r="C57" s="54">
        <v>0</v>
      </c>
      <c r="D57" s="54">
        <v>0</v>
      </c>
    </row>
    <row r="58" spans="1:4" ht="11.25" customHeight="1" x14ac:dyDescent="0.25">
      <c r="A58" s="53">
        <v>5441</v>
      </c>
      <c r="B58" s="25" t="s">
        <v>505</v>
      </c>
      <c r="C58" s="54">
        <v>0</v>
      </c>
      <c r="D58" s="54">
        <v>0</v>
      </c>
    </row>
    <row r="59" spans="1:4" ht="11.25" customHeight="1" x14ac:dyDescent="0.25">
      <c r="A59" s="53">
        <v>5450</v>
      </c>
      <c r="B59" s="25" t="s">
        <v>506</v>
      </c>
      <c r="C59" s="54">
        <v>0</v>
      </c>
      <c r="D59" s="54">
        <v>0</v>
      </c>
    </row>
    <row r="60" spans="1:4" ht="11.25" customHeight="1" x14ac:dyDescent="0.25">
      <c r="A60" s="53">
        <v>5451</v>
      </c>
      <c r="B60" s="25" t="s">
        <v>274</v>
      </c>
      <c r="C60" s="54">
        <v>0</v>
      </c>
      <c r="D60" s="54">
        <v>0</v>
      </c>
    </row>
    <row r="61" spans="1:4" ht="11.25" customHeight="1" x14ac:dyDescent="0.25">
      <c r="A61" s="53">
        <v>5452</v>
      </c>
      <c r="B61" s="25" t="s">
        <v>275</v>
      </c>
      <c r="C61" s="54">
        <v>0</v>
      </c>
      <c r="D61" s="54">
        <v>0</v>
      </c>
    </row>
    <row r="62" spans="1:4" ht="11.25" customHeight="1" x14ac:dyDescent="0.25">
      <c r="A62" s="59">
        <v>5500</v>
      </c>
      <c r="B62" s="62" t="s">
        <v>276</v>
      </c>
      <c r="C62" s="61">
        <f t="shared" ref="C62:D62" si="4">+C63</f>
        <v>2053253.5</v>
      </c>
      <c r="D62" s="61">
        <f t="shared" si="4"/>
        <v>1354123.8847500004</v>
      </c>
    </row>
    <row r="63" spans="1:4" ht="11.25" customHeight="1" x14ac:dyDescent="0.25">
      <c r="A63" s="59">
        <v>5510</v>
      </c>
      <c r="B63" s="62" t="s">
        <v>277</v>
      </c>
      <c r="C63" s="61">
        <f t="shared" ref="C63:D63" si="5">+SUM(C64:C71)</f>
        <v>2053253.5</v>
      </c>
      <c r="D63" s="61">
        <f t="shared" si="5"/>
        <v>1354123.8847500004</v>
      </c>
    </row>
    <row r="64" spans="1:4" ht="11.25" customHeight="1" x14ac:dyDescent="0.25">
      <c r="A64" s="53">
        <v>5511</v>
      </c>
      <c r="B64" s="25" t="s">
        <v>278</v>
      </c>
      <c r="C64" s="54">
        <v>0</v>
      </c>
      <c r="D64" s="54">
        <v>0</v>
      </c>
    </row>
    <row r="65" spans="1:4" ht="11.25" customHeight="1" x14ac:dyDescent="0.25">
      <c r="A65" s="53">
        <v>5512</v>
      </c>
      <c r="B65" s="25" t="s">
        <v>279</v>
      </c>
      <c r="C65" s="54">
        <v>0</v>
      </c>
      <c r="D65" s="54">
        <v>0</v>
      </c>
    </row>
    <row r="66" spans="1:4" ht="11.25" customHeight="1" x14ac:dyDescent="0.25">
      <c r="A66" s="53">
        <v>5513</v>
      </c>
      <c r="B66" s="25" t="s">
        <v>280</v>
      </c>
      <c r="C66" s="54">
        <f>+'ACT-IMM'!C185</f>
        <v>666635.04</v>
      </c>
      <c r="D66" s="54">
        <v>666635.04000000074</v>
      </c>
    </row>
    <row r="67" spans="1:4" ht="11.25" customHeight="1" x14ac:dyDescent="0.25">
      <c r="A67" s="53">
        <v>5514</v>
      </c>
      <c r="B67" s="25" t="s">
        <v>282</v>
      </c>
      <c r="C67" s="54">
        <v>0</v>
      </c>
      <c r="D67" s="54">
        <v>0</v>
      </c>
    </row>
    <row r="68" spans="1:4" ht="11.25" customHeight="1" x14ac:dyDescent="0.25">
      <c r="A68" s="53">
        <v>5515</v>
      </c>
      <c r="B68" s="25" t="s">
        <v>283</v>
      </c>
      <c r="C68" s="54">
        <f>+'ACT-IMM'!C187</f>
        <v>1256603.2</v>
      </c>
      <c r="D68" s="54">
        <v>624408.64474999986</v>
      </c>
    </row>
    <row r="69" spans="1:4" ht="11.25" customHeight="1" x14ac:dyDescent="0.25">
      <c r="A69" s="53">
        <v>5516</v>
      </c>
      <c r="B69" s="25" t="s">
        <v>284</v>
      </c>
      <c r="C69" s="54">
        <v>0</v>
      </c>
      <c r="D69" s="54">
        <v>0</v>
      </c>
    </row>
    <row r="70" spans="1:4" ht="11.25" customHeight="1" x14ac:dyDescent="0.25">
      <c r="A70" s="53">
        <v>5517</v>
      </c>
      <c r="B70" s="25" t="s">
        <v>285</v>
      </c>
      <c r="C70" s="54">
        <f>+'ACT-IMM'!C189</f>
        <v>130015.26</v>
      </c>
      <c r="D70" s="54">
        <v>63080.2</v>
      </c>
    </row>
    <row r="71" spans="1:4" ht="11.25" customHeight="1" x14ac:dyDescent="0.25">
      <c r="A71" s="53">
        <v>5518</v>
      </c>
      <c r="B71" s="25" t="s">
        <v>286</v>
      </c>
      <c r="C71" s="54">
        <v>0</v>
      </c>
      <c r="D71" s="54">
        <v>0</v>
      </c>
    </row>
    <row r="72" spans="1:4" ht="11.25" customHeight="1" x14ac:dyDescent="0.25">
      <c r="A72" s="59">
        <v>5520</v>
      </c>
      <c r="B72" s="62" t="s">
        <v>287</v>
      </c>
      <c r="C72" s="61">
        <v>0</v>
      </c>
      <c r="D72" s="61">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v>0</v>
      </c>
      <c r="D75" s="61">
        <v>0</v>
      </c>
    </row>
    <row r="76" spans="1:4" ht="11.25" customHeight="1" x14ac:dyDescent="0.25">
      <c r="A76" s="53">
        <v>5531</v>
      </c>
      <c r="B76" s="25" t="s">
        <v>291</v>
      </c>
      <c r="C76" s="54">
        <v>0</v>
      </c>
      <c r="D76" s="54">
        <v>0</v>
      </c>
    </row>
    <row r="77" spans="1:4" ht="11.25" customHeight="1" x14ac:dyDescent="0.25">
      <c r="A77" s="53">
        <v>5532</v>
      </c>
      <c r="B77" s="25" t="s">
        <v>292</v>
      </c>
      <c r="C77" s="54">
        <v>0</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v>0</v>
      </c>
      <c r="D81" s="61">
        <v>0</v>
      </c>
    </row>
    <row r="82" spans="1:4" ht="11.25" customHeight="1" x14ac:dyDescent="0.25">
      <c r="A82" s="53">
        <v>5591</v>
      </c>
      <c r="B82" s="25" t="s">
        <v>298</v>
      </c>
      <c r="C82" s="54">
        <v>0</v>
      </c>
      <c r="D82" s="54">
        <v>0</v>
      </c>
    </row>
    <row r="83" spans="1:4" ht="11.25" customHeight="1" x14ac:dyDescent="0.25">
      <c r="A83" s="53">
        <v>5592</v>
      </c>
      <c r="B83" s="25" t="s">
        <v>299</v>
      </c>
      <c r="C83" s="54">
        <v>0</v>
      </c>
      <c r="D83" s="54">
        <v>0</v>
      </c>
    </row>
    <row r="84" spans="1:4" ht="11.25" customHeight="1" x14ac:dyDescent="0.25">
      <c r="A84" s="53">
        <v>5593</v>
      </c>
      <c r="B84" s="25" t="s">
        <v>300</v>
      </c>
      <c r="C84" s="54">
        <v>0</v>
      </c>
      <c r="D84" s="54">
        <v>0</v>
      </c>
    </row>
    <row r="85" spans="1:4" ht="11.25" customHeight="1" x14ac:dyDescent="0.25">
      <c r="A85" s="53">
        <v>5594</v>
      </c>
      <c r="B85" s="25" t="s">
        <v>507</v>
      </c>
      <c r="C85" s="54">
        <v>0</v>
      </c>
      <c r="D85" s="54">
        <v>0</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0</v>
      </c>
      <c r="D89" s="54">
        <v>0</v>
      </c>
    </row>
    <row r="90" spans="1:4" ht="11.25" customHeight="1" x14ac:dyDescent="0.25">
      <c r="A90" s="59">
        <v>5600</v>
      </c>
      <c r="B90" s="62" t="s">
        <v>306</v>
      </c>
      <c r="C90" s="61">
        <v>0</v>
      </c>
      <c r="D90" s="61">
        <v>0</v>
      </c>
    </row>
    <row r="91" spans="1:4" ht="11.25" customHeight="1" x14ac:dyDescent="0.25">
      <c r="A91" s="59">
        <v>5610</v>
      </c>
      <c r="B91" s="62" t="s">
        <v>307</v>
      </c>
      <c r="C91" s="61">
        <v>0</v>
      </c>
      <c r="D91" s="61">
        <v>0</v>
      </c>
    </row>
    <row r="92" spans="1:4" ht="11.25" customHeight="1" x14ac:dyDescent="0.25">
      <c r="A92" s="53">
        <v>5611</v>
      </c>
      <c r="B92" s="25" t="s">
        <v>308</v>
      </c>
      <c r="C92" s="54">
        <v>0</v>
      </c>
      <c r="D92" s="54">
        <v>0</v>
      </c>
    </row>
    <row r="93" spans="1:4" ht="11.25" customHeight="1" x14ac:dyDescent="0.25">
      <c r="A93" s="59">
        <v>2110</v>
      </c>
      <c r="B93" s="66" t="s">
        <v>508</v>
      </c>
      <c r="C93" s="61">
        <f>+SUM(C94:C98)</f>
        <v>3842933.1900000004</v>
      </c>
      <c r="D93" s="61">
        <f>+SUM(D94:D98)</f>
        <v>-1532491.7947500111</v>
      </c>
    </row>
    <row r="94" spans="1:4" ht="11.25" customHeight="1" x14ac:dyDescent="0.25">
      <c r="A94" s="53">
        <v>2111</v>
      </c>
      <c r="B94" s="25" t="s">
        <v>509</v>
      </c>
      <c r="C94" s="54">
        <v>296126.23</v>
      </c>
      <c r="D94" s="54">
        <v>-69886.84</v>
      </c>
    </row>
    <row r="95" spans="1:4" ht="11.25" customHeight="1" x14ac:dyDescent="0.25">
      <c r="A95" s="53">
        <v>2112</v>
      </c>
      <c r="B95" s="25" t="s">
        <v>510</v>
      </c>
      <c r="C95" s="54">
        <v>0</v>
      </c>
      <c r="D95" s="54">
        <v>-576665.28</v>
      </c>
    </row>
    <row r="96" spans="1:4" ht="11.25" customHeight="1" x14ac:dyDescent="0.25">
      <c r="A96" s="53">
        <v>2112</v>
      </c>
      <c r="B96" s="25" t="s">
        <v>511</v>
      </c>
      <c r="C96" s="54">
        <v>2748880.2</v>
      </c>
      <c r="D96" s="54">
        <v>-885939.67475001095</v>
      </c>
    </row>
    <row r="97" spans="1:4" ht="11.25" customHeight="1" x14ac:dyDescent="0.25">
      <c r="A97" s="53">
        <v>2115</v>
      </c>
      <c r="B97" s="25" t="s">
        <v>512</v>
      </c>
      <c r="C97" s="54">
        <v>797926.76</v>
      </c>
      <c r="D97" s="54">
        <v>0</v>
      </c>
    </row>
    <row r="98" spans="1:4" ht="11.25" customHeight="1" x14ac:dyDescent="0.25">
      <c r="A98" s="53">
        <v>2114</v>
      </c>
      <c r="B98" s="25" t="s">
        <v>513</v>
      </c>
      <c r="C98" s="54">
        <v>0</v>
      </c>
      <c r="D98" s="54">
        <v>0</v>
      </c>
    </row>
    <row r="99" spans="1:4" ht="11.25" customHeight="1" x14ac:dyDescent="0.25">
      <c r="A99" s="59">
        <v>5120</v>
      </c>
      <c r="B99" s="66" t="s">
        <v>348</v>
      </c>
      <c r="C99" s="61">
        <v>0</v>
      </c>
      <c r="D99" s="61">
        <v>0</v>
      </c>
    </row>
    <row r="100" spans="1:4" ht="11.25" customHeight="1" x14ac:dyDescent="0.25">
      <c r="A100" s="53">
        <v>5120</v>
      </c>
      <c r="B100" s="5" t="s">
        <v>348</v>
      </c>
      <c r="C100" s="54">
        <v>0</v>
      </c>
      <c r="D100" s="54">
        <v>0</v>
      </c>
    </row>
    <row r="101" spans="1:4" ht="9.75" customHeight="1" x14ac:dyDescent="0.25">
      <c r="A101" s="53"/>
      <c r="B101" s="60" t="s">
        <v>514</v>
      </c>
      <c r="C101" s="61">
        <f>+C102</f>
        <v>0.01</v>
      </c>
      <c r="D101" s="61">
        <v>0</v>
      </c>
    </row>
    <row r="102" spans="1:4" ht="9.75" customHeight="1" x14ac:dyDescent="0.25">
      <c r="A102" s="59">
        <v>4300</v>
      </c>
      <c r="B102" s="60" t="s">
        <v>37</v>
      </c>
      <c r="C102" s="54">
        <f>+C103+C106+C112+C114+C116+C124</f>
        <v>0.01</v>
      </c>
      <c r="D102" s="54">
        <v>0</v>
      </c>
    </row>
    <row r="103" spans="1:4" ht="9.75" customHeight="1" x14ac:dyDescent="0.25">
      <c r="A103" s="59">
        <v>4310</v>
      </c>
      <c r="B103" s="60" t="s">
        <v>167</v>
      </c>
      <c r="C103" s="54">
        <v>0</v>
      </c>
      <c r="D103" s="54">
        <v>0</v>
      </c>
    </row>
    <row r="104" spans="1:4" ht="9.75" customHeight="1" x14ac:dyDescent="0.25">
      <c r="A104" s="53">
        <v>4311</v>
      </c>
      <c r="B104" s="67" t="s">
        <v>168</v>
      </c>
      <c r="C104" s="61">
        <v>0</v>
      </c>
      <c r="D104" s="61">
        <v>0</v>
      </c>
    </row>
    <row r="105" spans="1:4" ht="9.75" customHeight="1" x14ac:dyDescent="0.25">
      <c r="A105" s="53">
        <v>4319</v>
      </c>
      <c r="B105" s="67" t="s">
        <v>169</v>
      </c>
      <c r="C105" s="54">
        <v>0</v>
      </c>
      <c r="D105" s="54">
        <v>0</v>
      </c>
    </row>
    <row r="106" spans="1:4" ht="9.75" customHeight="1" x14ac:dyDescent="0.25">
      <c r="A106" s="59">
        <v>4320</v>
      </c>
      <c r="B106" s="60" t="s">
        <v>170</v>
      </c>
      <c r="C106" s="54">
        <v>0</v>
      </c>
      <c r="D106" s="54">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61">
        <v>0</v>
      </c>
      <c r="D110" s="61">
        <v>0</v>
      </c>
    </row>
    <row r="111" spans="1:4" ht="9.75" customHeight="1" x14ac:dyDescent="0.25">
      <c r="A111" s="53">
        <v>4325</v>
      </c>
      <c r="B111" s="67" t="s">
        <v>175</v>
      </c>
      <c r="C111" s="54">
        <v>0</v>
      </c>
      <c r="D111" s="54">
        <v>0</v>
      </c>
    </row>
    <row r="112" spans="1:4" ht="9.75" customHeight="1" x14ac:dyDescent="0.25">
      <c r="A112" s="59">
        <v>4330</v>
      </c>
      <c r="B112" s="60" t="s">
        <v>177</v>
      </c>
      <c r="C112" s="61">
        <v>0</v>
      </c>
      <c r="D112" s="61">
        <v>0</v>
      </c>
    </row>
    <row r="113" spans="1:4" ht="9.75" customHeight="1" x14ac:dyDescent="0.25">
      <c r="A113" s="53">
        <v>4331</v>
      </c>
      <c r="B113" s="67" t="s">
        <v>177</v>
      </c>
      <c r="C113" s="54">
        <v>0</v>
      </c>
      <c r="D113" s="54">
        <v>0</v>
      </c>
    </row>
    <row r="114" spans="1:4" ht="9.75" customHeight="1" x14ac:dyDescent="0.25">
      <c r="A114" s="59">
        <v>4340</v>
      </c>
      <c r="B114" s="60" t="s">
        <v>178</v>
      </c>
      <c r="C114" s="61">
        <f>+C115</f>
        <v>0</v>
      </c>
      <c r="D114" s="61">
        <v>0</v>
      </c>
    </row>
    <row r="115" spans="1:4" ht="9.75" customHeight="1" x14ac:dyDescent="0.25">
      <c r="A115" s="53">
        <v>4341</v>
      </c>
      <c r="B115" s="67" t="s">
        <v>178</v>
      </c>
      <c r="C115" s="54">
        <v>0</v>
      </c>
      <c r="D115" s="54">
        <v>0</v>
      </c>
    </row>
    <row r="116" spans="1:4" ht="9.75" customHeight="1" x14ac:dyDescent="0.25">
      <c r="A116" s="59">
        <v>4390</v>
      </c>
      <c r="B116" s="60" t="s">
        <v>179</v>
      </c>
      <c r="C116" s="54">
        <f>+SUM(C117:C123)</f>
        <v>0</v>
      </c>
      <c r="D116" s="54">
        <v>0</v>
      </c>
    </row>
    <row r="117" spans="1:4" ht="9.75" customHeight="1" x14ac:dyDescent="0.25">
      <c r="A117" s="53">
        <v>4392</v>
      </c>
      <c r="B117" s="67" t="s">
        <v>180</v>
      </c>
      <c r="C117" s="54">
        <v>0</v>
      </c>
      <c r="D117" s="54">
        <v>0</v>
      </c>
    </row>
    <row r="118" spans="1:4" ht="9.75" customHeight="1" x14ac:dyDescent="0.25">
      <c r="A118" s="53">
        <v>4393</v>
      </c>
      <c r="B118" s="67" t="s">
        <v>181</v>
      </c>
      <c r="C118" s="54">
        <v>0</v>
      </c>
      <c r="D118" s="54">
        <v>0</v>
      </c>
    </row>
    <row r="119" spans="1:4" ht="9.75" customHeight="1" x14ac:dyDescent="0.25">
      <c r="A119" s="53">
        <v>4394</v>
      </c>
      <c r="B119" s="67" t="s">
        <v>182</v>
      </c>
      <c r="C119" s="54">
        <v>0</v>
      </c>
      <c r="D119" s="54">
        <v>0</v>
      </c>
    </row>
    <row r="120" spans="1:4" ht="9.75" customHeight="1" x14ac:dyDescent="0.25">
      <c r="A120" s="53">
        <v>4395</v>
      </c>
      <c r="B120" s="67" t="s">
        <v>183</v>
      </c>
      <c r="C120" s="54">
        <v>0</v>
      </c>
      <c r="D120" s="54">
        <v>0</v>
      </c>
    </row>
    <row r="121" spans="1:4" ht="9.75" customHeight="1" x14ac:dyDescent="0.25">
      <c r="A121" s="53">
        <v>4396</v>
      </c>
      <c r="B121" s="67" t="s">
        <v>184</v>
      </c>
      <c r="C121" s="54">
        <v>0</v>
      </c>
      <c r="D121" s="54">
        <v>0</v>
      </c>
    </row>
    <row r="122" spans="1:4" ht="9.75" customHeight="1" x14ac:dyDescent="0.25">
      <c r="A122" s="53">
        <v>4397</v>
      </c>
      <c r="B122" s="67" t="s">
        <v>185</v>
      </c>
      <c r="C122" s="54">
        <v>0</v>
      </c>
      <c r="D122" s="61">
        <v>0</v>
      </c>
    </row>
    <row r="123" spans="1:4" ht="9.75" customHeight="1" x14ac:dyDescent="0.25">
      <c r="A123" s="53">
        <v>4399</v>
      </c>
      <c r="B123" s="67" t="s">
        <v>179</v>
      </c>
      <c r="C123" s="54">
        <v>0</v>
      </c>
      <c r="D123" s="54">
        <v>0</v>
      </c>
    </row>
    <row r="124" spans="1:4" ht="11.25" customHeight="1" x14ac:dyDescent="0.25">
      <c r="A124" s="59">
        <v>1120</v>
      </c>
      <c r="B124" s="66" t="s">
        <v>515</v>
      </c>
      <c r="C124" s="61">
        <f>+SUM(C125:C133)</f>
        <v>0.01</v>
      </c>
      <c r="D124" s="54">
        <v>0</v>
      </c>
    </row>
    <row r="125" spans="1:4" ht="11.25" customHeight="1" x14ac:dyDescent="0.25">
      <c r="A125" s="53">
        <v>1124</v>
      </c>
      <c r="B125" s="5" t="s">
        <v>516</v>
      </c>
      <c r="C125" s="54">
        <v>0</v>
      </c>
      <c r="D125" s="54">
        <v>0</v>
      </c>
    </row>
    <row r="126" spans="1:4" ht="11.25" customHeight="1" x14ac:dyDescent="0.25">
      <c r="A126" s="53">
        <v>1124</v>
      </c>
      <c r="B126" s="5" t="s">
        <v>517</v>
      </c>
      <c r="C126" s="54">
        <v>0</v>
      </c>
      <c r="D126" s="54">
        <v>0</v>
      </c>
    </row>
    <row r="127" spans="1:4" ht="11.25" customHeight="1" x14ac:dyDescent="0.25">
      <c r="A127" s="53">
        <v>1124</v>
      </c>
      <c r="B127" s="5" t="s">
        <v>518</v>
      </c>
      <c r="C127" s="54">
        <v>0</v>
      </c>
      <c r="D127" s="54">
        <v>0</v>
      </c>
    </row>
    <row r="128" spans="1:4" ht="11.25" customHeight="1" x14ac:dyDescent="0.25">
      <c r="A128" s="53">
        <v>1124</v>
      </c>
      <c r="B128" s="5" t="s">
        <v>519</v>
      </c>
      <c r="C128" s="54">
        <v>0</v>
      </c>
      <c r="D128" s="54">
        <v>0</v>
      </c>
    </row>
    <row r="129" spans="1:9" ht="11.25" customHeight="1" x14ac:dyDescent="0.25">
      <c r="A129" s="53">
        <v>1124</v>
      </c>
      <c r="B129" s="5" t="s">
        <v>520</v>
      </c>
      <c r="C129" s="54">
        <v>0</v>
      </c>
      <c r="D129" s="54">
        <v>0</v>
      </c>
    </row>
    <row r="130" spans="1:9" ht="11.25" customHeight="1" x14ac:dyDescent="0.25">
      <c r="A130" s="53">
        <v>1124</v>
      </c>
      <c r="B130" s="5" t="s">
        <v>521</v>
      </c>
      <c r="C130" s="54">
        <v>0</v>
      </c>
      <c r="D130" s="54">
        <v>0</v>
      </c>
    </row>
    <row r="131" spans="1:9" ht="11.25" customHeight="1" x14ac:dyDescent="0.25">
      <c r="A131" s="53">
        <v>1122</v>
      </c>
      <c r="B131" s="5" t="s">
        <v>522</v>
      </c>
      <c r="C131" s="54">
        <v>0</v>
      </c>
      <c r="D131" s="54">
        <v>0</v>
      </c>
    </row>
    <row r="132" spans="1:9" ht="11.25" customHeight="1" x14ac:dyDescent="0.25">
      <c r="A132" s="53">
        <v>1122</v>
      </c>
      <c r="B132" s="5" t="s">
        <v>523</v>
      </c>
      <c r="C132" s="61">
        <v>0</v>
      </c>
      <c r="D132" s="61">
        <v>0</v>
      </c>
    </row>
    <row r="133" spans="1:9" ht="11.25" customHeight="1" x14ac:dyDescent="0.25">
      <c r="A133" s="53">
        <v>1122</v>
      </c>
      <c r="B133" s="5" t="s">
        <v>524</v>
      </c>
      <c r="C133" s="54">
        <v>0.01</v>
      </c>
      <c r="D133" s="54">
        <v>0</v>
      </c>
    </row>
    <row r="134" spans="1:9" ht="11.25" customHeight="1" x14ac:dyDescent="0.25">
      <c r="A134" s="59">
        <v>5120</v>
      </c>
      <c r="B134" s="66" t="s">
        <v>348</v>
      </c>
      <c r="C134" s="61">
        <f t="shared" ref="C134:D134" si="6">C48+C49-C99</f>
        <v>14055518.20999999</v>
      </c>
      <c r="D134" s="61">
        <f t="shared" si="6"/>
        <v>16429257.109999988</v>
      </c>
    </row>
    <row r="135" spans="1:9" ht="11.25" customHeight="1" x14ac:dyDescent="0.25">
      <c r="A135" s="53">
        <v>5120</v>
      </c>
      <c r="B135" s="5" t="s">
        <v>348</v>
      </c>
      <c r="C135" s="54">
        <v>0</v>
      </c>
      <c r="D135" s="54">
        <v>0</v>
      </c>
    </row>
    <row r="136" spans="1:9" ht="11.25" customHeight="1" x14ac:dyDescent="0.25">
      <c r="A136" s="53"/>
      <c r="B136" s="68" t="s">
        <v>525</v>
      </c>
      <c r="C136" s="61">
        <f>C48+C49-C101</f>
        <v>14055518.19999999</v>
      </c>
      <c r="D136" s="61">
        <f t="shared" ref="D136" si="7">D48+D49-D101</f>
        <v>16429257.109999988</v>
      </c>
      <c r="G136" s="65"/>
      <c r="I136" s="65"/>
    </row>
    <row r="137" spans="1:9" ht="9" customHeight="1" x14ac:dyDescent="0.25">
      <c r="A137" s="25"/>
      <c r="B137" s="25"/>
      <c r="C137" s="25"/>
      <c r="D137" s="54"/>
    </row>
    <row r="138" spans="1:9" ht="9.75" customHeight="1" x14ac:dyDescent="0.25">
      <c r="A138" s="25"/>
      <c r="B138" s="25" t="s">
        <v>309</v>
      </c>
      <c r="C138" s="25"/>
      <c r="D138" s="25"/>
    </row>
  </sheetData>
  <mergeCells count="4">
    <mergeCell ref="A1:C1"/>
    <mergeCell ref="A2:C2"/>
    <mergeCell ref="A3:C3"/>
    <mergeCell ref="A4:C4"/>
  </mergeCells>
  <pageMargins left="0.70866141732283472" right="0.70866141732283472" top="0.74803149606299213" bottom="0.74803149606299213" header="0" footer="0"/>
  <pageSetup paperSize="9" scale="70" fitToHeight="2" orientation="portrait" r:id="rId1"/>
  <rowBreaks count="1" manualBreakCount="1">
    <brk id="8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1960</v>
      </c>
      <c r="B1" s="525"/>
      <c r="C1" s="526"/>
    </row>
    <row r="2" spans="1:3" ht="11.25" customHeight="1" x14ac:dyDescent="0.25">
      <c r="A2" s="527" t="s">
        <v>526</v>
      </c>
      <c r="B2" s="519"/>
      <c r="C2" s="528"/>
    </row>
    <row r="3" spans="1:3" ht="11.25" customHeight="1" x14ac:dyDescent="0.25">
      <c r="A3" s="527" t="s">
        <v>1961</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f>+'ACT-IMM'!C65</f>
        <v>59961653.659999996</v>
      </c>
    </row>
    <row r="7" spans="1:3" ht="7.5" customHeight="1" x14ac:dyDescent="0.25">
      <c r="A7" s="5"/>
      <c r="B7" s="73"/>
      <c r="C7" s="134"/>
    </row>
    <row r="8" spans="1:3" ht="9.75" customHeight="1" x14ac:dyDescent="0.25">
      <c r="A8" s="75" t="s">
        <v>530</v>
      </c>
      <c r="B8" s="75"/>
      <c r="C8" s="76">
        <f>SUM(C9:C14)</f>
        <v>497130.89</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f>+'ACT-IMM'!C71+'ACT-IMM'!C90</f>
        <v>497130.89</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60458784.549999997</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70866141732283472" right="0.70866141732283472" top="0.74803149606299213" bottom="0.74803149606299213"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1960</v>
      </c>
      <c r="B1" s="525"/>
      <c r="C1" s="526"/>
    </row>
    <row r="2" spans="1:3" ht="11.25" customHeight="1" x14ac:dyDescent="0.25">
      <c r="A2" s="535" t="s">
        <v>544</v>
      </c>
      <c r="B2" s="519"/>
      <c r="C2" s="528"/>
    </row>
    <row r="3" spans="1:3" ht="11.25" customHeight="1" x14ac:dyDescent="0.25">
      <c r="A3" s="535" t="s">
        <v>1961</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f>+'ACT-IMM'!C94-'ACT-IMM'!C181</f>
        <v>50227125.530000009</v>
      </c>
    </row>
    <row r="7" spans="1:3" ht="7.5" customHeight="1" x14ac:dyDescent="0.25">
      <c r="A7" s="96"/>
      <c r="B7" s="73"/>
      <c r="C7" s="74"/>
    </row>
    <row r="8" spans="1:3" ht="9.75" customHeight="1" x14ac:dyDescent="0.25">
      <c r="A8" s="75" t="s">
        <v>546</v>
      </c>
      <c r="B8" s="97"/>
      <c r="C8" s="76">
        <f>SUM(C9:C29)</f>
        <v>0</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0</v>
      </c>
    </row>
    <row r="12" spans="1:3" ht="9.75" customHeight="1" x14ac:dyDescent="0.25">
      <c r="A12" s="101">
        <v>2.4</v>
      </c>
      <c r="B12" s="102" t="s">
        <v>373</v>
      </c>
      <c r="C12" s="100">
        <v>0</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0</v>
      </c>
    </row>
    <row r="16" spans="1:3" ht="9.75" customHeight="1" x14ac:dyDescent="0.25">
      <c r="A16" s="101">
        <v>2.8</v>
      </c>
      <c r="B16" s="102" t="s">
        <v>377</v>
      </c>
      <c r="C16" s="100">
        <v>0</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2053253.5</v>
      </c>
    </row>
    <row r="32" spans="1:3" ht="9.75" customHeight="1" x14ac:dyDescent="0.25">
      <c r="A32" s="101" t="s">
        <v>571</v>
      </c>
      <c r="B32" s="102" t="s">
        <v>277</v>
      </c>
      <c r="C32" s="100">
        <f>+'ACT-IMM'!C181</f>
        <v>2053253.5</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0</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52280379.030000009</v>
      </c>
    </row>
    <row r="41" spans="1:3" ht="9.75" customHeight="1" x14ac:dyDescent="0.25">
      <c r="A41" s="5"/>
      <c r="B41" s="5"/>
      <c r="C41" s="5"/>
    </row>
    <row r="42" spans="1:3" ht="9.75" customHeight="1" x14ac:dyDescent="0.25">
      <c r="A42" s="25" t="s">
        <v>1981</v>
      </c>
      <c r="C42" s="5"/>
    </row>
    <row r="43" spans="1:3" ht="15" customHeight="1" x14ac:dyDescent="0.25">
      <c r="A43" s="25" t="s">
        <v>1982</v>
      </c>
    </row>
  </sheetData>
  <mergeCells count="5">
    <mergeCell ref="A1:C1"/>
    <mergeCell ref="A2:C2"/>
    <mergeCell ref="A3:C3"/>
    <mergeCell ref="A4:C4"/>
    <mergeCell ref="A5:B5"/>
  </mergeCells>
  <pageMargins left="0.70866141732283472" right="0.70866141732283472" top="0.74803149606299213" bottom="0.7480314960629921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214"/>
  <sheetViews>
    <sheetView showGridLines="0" view="pageBreakPreview" topLeftCell="A13" zoomScaleNormal="100" zoomScaleSheetLayoutView="100" workbookViewId="0">
      <selection activeCell="A125" sqref="A125"/>
    </sheetView>
  </sheetViews>
  <sheetFormatPr baseColWidth="10" defaultColWidth="14.42578125" defaultRowHeight="15" customHeight="1" x14ac:dyDescent="0.25"/>
  <cols>
    <col min="1" max="1" width="6.85546875" customWidth="1"/>
    <col min="2" max="2" width="67.7109375" customWidth="1"/>
    <col min="3" max="3" width="12" customWidth="1"/>
    <col min="4" max="4" width="7.7109375" customWidth="1"/>
    <col min="5" max="5" width="50.140625" customWidth="1"/>
    <col min="6" max="26" width="9.140625" customWidth="1"/>
  </cols>
  <sheetData>
    <row r="1" spans="1:5" ht="11.25" customHeight="1" x14ac:dyDescent="0.25">
      <c r="A1" s="502" t="s">
        <v>1956</v>
      </c>
      <c r="B1" s="503"/>
      <c r="C1" s="503"/>
      <c r="D1" s="19" t="s">
        <v>92</v>
      </c>
      <c r="E1" s="20">
        <v>2024</v>
      </c>
    </row>
    <row r="2" spans="1:5" ht="11.25" customHeight="1" x14ac:dyDescent="0.25">
      <c r="A2" s="502" t="s">
        <v>93</v>
      </c>
      <c r="B2" s="503"/>
      <c r="C2" s="503"/>
      <c r="D2" s="19" t="s">
        <v>94</v>
      </c>
      <c r="E2" s="20" t="s">
        <v>636</v>
      </c>
    </row>
    <row r="3" spans="1:5" ht="11.25" customHeight="1" x14ac:dyDescent="0.25">
      <c r="A3" s="502" t="s">
        <v>1957</v>
      </c>
      <c r="B3" s="503"/>
      <c r="C3" s="503"/>
      <c r="D3" s="19" t="s">
        <v>95</v>
      </c>
      <c r="E3" s="20" t="s">
        <v>638</v>
      </c>
    </row>
    <row r="4" spans="1:5" ht="11.25" customHeight="1" x14ac:dyDescent="0.25">
      <c r="A4" s="502" t="s">
        <v>96</v>
      </c>
      <c r="B4" s="503"/>
      <c r="C4" s="503"/>
      <c r="D4" s="21"/>
      <c r="E4" s="21"/>
    </row>
    <row r="5" spans="1:5" ht="9.75" customHeight="1" x14ac:dyDescent="0.25">
      <c r="A5" s="22" t="s">
        <v>97</v>
      </c>
      <c r="B5" s="23"/>
      <c r="C5" s="23"/>
      <c r="D5" s="24"/>
      <c r="E5" s="23"/>
    </row>
    <row r="6" spans="1:5" ht="9.75" customHeight="1" x14ac:dyDescent="0.25">
      <c r="A6" s="25"/>
      <c r="B6" s="25"/>
      <c r="C6" s="25"/>
      <c r="D6" s="26"/>
      <c r="E6" s="25"/>
    </row>
    <row r="7" spans="1:5" ht="9.75" customHeight="1" x14ac:dyDescent="0.25">
      <c r="A7" s="23" t="s">
        <v>98</v>
      </c>
      <c r="B7" s="23"/>
      <c r="C7" s="23"/>
      <c r="D7" s="24"/>
      <c r="E7" s="23"/>
    </row>
    <row r="8" spans="1:5" ht="9.75" customHeight="1" x14ac:dyDescent="0.25">
      <c r="A8" s="27" t="s">
        <v>99</v>
      </c>
      <c r="B8" s="28" t="s">
        <v>100</v>
      </c>
      <c r="C8" s="27" t="s">
        <v>101</v>
      </c>
      <c r="D8" s="29" t="s">
        <v>102</v>
      </c>
      <c r="E8" s="27" t="s">
        <v>103</v>
      </c>
    </row>
    <row r="9" spans="1:5" ht="10.9" customHeight="1" x14ac:dyDescent="0.25">
      <c r="A9" s="30">
        <v>4000</v>
      </c>
      <c r="B9" s="31" t="s">
        <v>104</v>
      </c>
      <c r="C9" s="32">
        <v>207033338.74000004</v>
      </c>
      <c r="D9" s="33"/>
      <c r="E9" s="34"/>
    </row>
    <row r="10" spans="1:5" ht="10.9" customHeight="1" x14ac:dyDescent="0.25">
      <c r="A10" s="30">
        <v>4100</v>
      </c>
      <c r="B10" s="31" t="s">
        <v>34</v>
      </c>
      <c r="C10" s="295">
        <v>18349202.52</v>
      </c>
      <c r="D10" s="33"/>
      <c r="E10" s="34"/>
    </row>
    <row r="11" spans="1:5" ht="10.9" customHeight="1" x14ac:dyDescent="0.25">
      <c r="A11" s="30">
        <v>4110</v>
      </c>
      <c r="B11" s="31" t="s">
        <v>105</v>
      </c>
      <c r="C11" s="32">
        <v>0</v>
      </c>
      <c r="D11" s="33" t="s">
        <v>106</v>
      </c>
      <c r="E11" s="34"/>
    </row>
    <row r="12" spans="1:5" ht="10.9" customHeight="1" x14ac:dyDescent="0.25">
      <c r="A12" s="35">
        <v>4111</v>
      </c>
      <c r="B12" s="5" t="s">
        <v>107</v>
      </c>
      <c r="C12" s="36">
        <v>0</v>
      </c>
      <c r="D12" s="33" t="s">
        <v>106</v>
      </c>
      <c r="E12" s="34"/>
    </row>
    <row r="13" spans="1:5" ht="10.9" customHeight="1" x14ac:dyDescent="0.25">
      <c r="A13" s="35">
        <v>4112</v>
      </c>
      <c r="B13" s="5" t="s">
        <v>108</v>
      </c>
      <c r="C13" s="36">
        <v>0</v>
      </c>
      <c r="D13" s="33" t="s">
        <v>106</v>
      </c>
      <c r="E13" s="34"/>
    </row>
    <row r="14" spans="1:5" ht="10.9" customHeight="1" x14ac:dyDescent="0.25">
      <c r="A14" s="35">
        <v>4113</v>
      </c>
      <c r="B14" s="5" t="s">
        <v>109</v>
      </c>
      <c r="C14" s="36">
        <v>0</v>
      </c>
      <c r="D14" s="33" t="s">
        <v>106</v>
      </c>
      <c r="E14" s="34"/>
    </row>
    <row r="15" spans="1:5" ht="10.9" customHeight="1" x14ac:dyDescent="0.25">
      <c r="A15" s="35">
        <v>4114</v>
      </c>
      <c r="B15" s="5" t="s">
        <v>110</v>
      </c>
      <c r="C15" s="36">
        <v>0</v>
      </c>
      <c r="D15" s="33" t="s">
        <v>106</v>
      </c>
      <c r="E15" s="34"/>
    </row>
    <row r="16" spans="1:5" ht="10.9" customHeight="1" x14ac:dyDescent="0.25">
      <c r="A16" s="35">
        <v>4115</v>
      </c>
      <c r="B16" s="5" t="s">
        <v>111</v>
      </c>
      <c r="C16" s="36">
        <v>0</v>
      </c>
      <c r="D16" s="33" t="s">
        <v>106</v>
      </c>
      <c r="E16" s="34"/>
    </row>
    <row r="17" spans="1:5" ht="10.9" customHeight="1" x14ac:dyDescent="0.25">
      <c r="A17" s="35">
        <v>4116</v>
      </c>
      <c r="B17" s="5" t="s">
        <v>112</v>
      </c>
      <c r="C17" s="36">
        <v>0</v>
      </c>
      <c r="D17" s="33" t="s">
        <v>106</v>
      </c>
      <c r="E17" s="34"/>
    </row>
    <row r="18" spans="1:5" ht="10.9" customHeight="1" x14ac:dyDescent="0.25">
      <c r="A18" s="35">
        <v>4117</v>
      </c>
      <c r="B18" s="5" t="s">
        <v>113</v>
      </c>
      <c r="C18" s="36">
        <v>0</v>
      </c>
      <c r="D18" s="33" t="s">
        <v>106</v>
      </c>
      <c r="E18" s="34"/>
    </row>
    <row r="19" spans="1:5" ht="10.9" customHeight="1" x14ac:dyDescent="0.25">
      <c r="A19" s="35">
        <v>4118</v>
      </c>
      <c r="B19" s="37" t="s">
        <v>114</v>
      </c>
      <c r="C19" s="36">
        <v>0</v>
      </c>
      <c r="D19" s="33" t="s">
        <v>106</v>
      </c>
      <c r="E19" s="34"/>
    </row>
    <row r="20" spans="1:5" ht="10.9" customHeight="1" x14ac:dyDescent="0.25">
      <c r="A20" s="35">
        <v>4119</v>
      </c>
      <c r="B20" s="5" t="s">
        <v>115</v>
      </c>
      <c r="C20" s="36">
        <v>0</v>
      </c>
      <c r="D20" s="33" t="s">
        <v>106</v>
      </c>
      <c r="E20" s="34"/>
    </row>
    <row r="21" spans="1:5" ht="10.9" customHeight="1" x14ac:dyDescent="0.25">
      <c r="A21" s="30">
        <v>4120</v>
      </c>
      <c r="B21" s="31" t="s">
        <v>116</v>
      </c>
      <c r="C21" s="32">
        <v>0</v>
      </c>
      <c r="D21" s="33" t="s">
        <v>106</v>
      </c>
      <c r="E21" s="34"/>
    </row>
    <row r="22" spans="1:5" ht="10.9" customHeight="1" x14ac:dyDescent="0.25">
      <c r="A22" s="35">
        <v>4121</v>
      </c>
      <c r="B22" s="5" t="s">
        <v>117</v>
      </c>
      <c r="C22" s="36">
        <v>0</v>
      </c>
      <c r="D22" s="33" t="s">
        <v>106</v>
      </c>
      <c r="E22" s="34"/>
    </row>
    <row r="23" spans="1:5" ht="10.9" customHeight="1" x14ac:dyDescent="0.25">
      <c r="A23" s="35">
        <v>4122</v>
      </c>
      <c r="B23" s="5" t="s">
        <v>118</v>
      </c>
      <c r="C23" s="36">
        <v>0</v>
      </c>
      <c r="D23" s="33" t="s">
        <v>106</v>
      </c>
      <c r="E23" s="34"/>
    </row>
    <row r="24" spans="1:5" ht="10.9" customHeight="1" x14ac:dyDescent="0.25">
      <c r="A24" s="35">
        <v>4123</v>
      </c>
      <c r="B24" s="5" t="s">
        <v>119</v>
      </c>
      <c r="C24" s="36">
        <v>0</v>
      </c>
      <c r="D24" s="33" t="s">
        <v>106</v>
      </c>
      <c r="E24" s="34"/>
    </row>
    <row r="25" spans="1:5" ht="10.9" customHeight="1" x14ac:dyDescent="0.25">
      <c r="A25" s="35">
        <v>4124</v>
      </c>
      <c r="B25" s="5" t="s">
        <v>120</v>
      </c>
      <c r="C25" s="36">
        <v>0</v>
      </c>
      <c r="D25" s="33" t="s">
        <v>106</v>
      </c>
      <c r="E25" s="34"/>
    </row>
    <row r="26" spans="1:5" ht="10.9" customHeight="1" x14ac:dyDescent="0.25">
      <c r="A26" s="35">
        <v>4129</v>
      </c>
      <c r="B26" s="5" t="s">
        <v>121</v>
      </c>
      <c r="C26" s="36">
        <v>0</v>
      </c>
      <c r="D26" s="33" t="s">
        <v>106</v>
      </c>
      <c r="E26" s="34"/>
    </row>
    <row r="27" spans="1:5" ht="10.9" customHeight="1" x14ac:dyDescent="0.25">
      <c r="A27" s="30">
        <v>4130</v>
      </c>
      <c r="B27" s="31" t="s">
        <v>122</v>
      </c>
      <c r="C27" s="32">
        <v>0</v>
      </c>
      <c r="D27" s="33" t="s">
        <v>106</v>
      </c>
      <c r="E27" s="34"/>
    </row>
    <row r="28" spans="1:5" ht="10.9" customHeight="1" x14ac:dyDescent="0.25">
      <c r="A28" s="35">
        <v>4131</v>
      </c>
      <c r="B28" s="5" t="s">
        <v>123</v>
      </c>
      <c r="C28" s="36">
        <v>0</v>
      </c>
      <c r="D28" s="33" t="s">
        <v>106</v>
      </c>
      <c r="E28" s="34"/>
    </row>
    <row r="29" spans="1:5" ht="10.9" customHeight="1" x14ac:dyDescent="0.25">
      <c r="A29" s="35">
        <v>4132</v>
      </c>
      <c r="B29" s="37" t="s">
        <v>124</v>
      </c>
      <c r="C29" s="36">
        <v>0</v>
      </c>
      <c r="D29" s="33" t="s">
        <v>106</v>
      </c>
      <c r="E29" s="34"/>
    </row>
    <row r="30" spans="1:5" ht="10.9" customHeight="1" x14ac:dyDescent="0.25">
      <c r="A30" s="30">
        <v>4140</v>
      </c>
      <c r="B30" s="31" t="s">
        <v>125</v>
      </c>
      <c r="C30" s="32">
        <v>0</v>
      </c>
      <c r="D30" s="33" t="s">
        <v>106</v>
      </c>
      <c r="E30" s="34"/>
    </row>
    <row r="31" spans="1:5" ht="10.9" customHeight="1" x14ac:dyDescent="0.25">
      <c r="A31" s="35">
        <v>4141</v>
      </c>
      <c r="B31" s="5" t="s">
        <v>126</v>
      </c>
      <c r="C31" s="36">
        <v>0</v>
      </c>
      <c r="D31" s="33" t="s">
        <v>106</v>
      </c>
      <c r="E31" s="34"/>
    </row>
    <row r="32" spans="1:5" ht="10.9" customHeight="1" x14ac:dyDescent="0.25">
      <c r="A32" s="35">
        <v>4143</v>
      </c>
      <c r="B32" s="5" t="s">
        <v>127</v>
      </c>
      <c r="C32" s="36">
        <v>0</v>
      </c>
      <c r="D32" s="33" t="s">
        <v>106</v>
      </c>
      <c r="E32" s="34"/>
    </row>
    <row r="33" spans="1:5" ht="10.9" customHeight="1" x14ac:dyDescent="0.25">
      <c r="A33" s="35">
        <v>4144</v>
      </c>
      <c r="B33" s="5" t="s">
        <v>128</v>
      </c>
      <c r="C33" s="36">
        <v>0</v>
      </c>
      <c r="D33" s="33" t="s">
        <v>106</v>
      </c>
      <c r="E33" s="34"/>
    </row>
    <row r="34" spans="1:5" ht="10.9" customHeight="1" x14ac:dyDescent="0.25">
      <c r="A34" s="35">
        <v>4145</v>
      </c>
      <c r="B34" s="37" t="s">
        <v>129</v>
      </c>
      <c r="C34" s="36">
        <v>0</v>
      </c>
      <c r="D34" s="33" t="s">
        <v>106</v>
      </c>
      <c r="E34" s="34"/>
    </row>
    <row r="35" spans="1:5" ht="10.9" customHeight="1" x14ac:dyDescent="0.25">
      <c r="A35" s="35">
        <v>4149</v>
      </c>
      <c r="B35" s="5" t="s">
        <v>130</v>
      </c>
      <c r="C35" s="36">
        <v>0</v>
      </c>
      <c r="D35" s="33" t="s">
        <v>106</v>
      </c>
      <c r="E35" s="34"/>
    </row>
    <row r="36" spans="1:5" ht="10.9" customHeight="1" x14ac:dyDescent="0.25">
      <c r="A36" s="30">
        <v>4150</v>
      </c>
      <c r="B36" s="31" t="s">
        <v>131</v>
      </c>
      <c r="C36" s="32">
        <v>10096769.050000001</v>
      </c>
      <c r="D36" s="33">
        <v>1</v>
      </c>
      <c r="E36" s="34"/>
    </row>
    <row r="37" spans="1:5" s="43" customFormat="1" ht="22.15" customHeight="1" x14ac:dyDescent="0.25">
      <c r="A37" s="38">
        <v>4151</v>
      </c>
      <c r="B37" s="39" t="s">
        <v>131</v>
      </c>
      <c r="C37" s="40">
        <v>10096769.050000001</v>
      </c>
      <c r="D37" s="41">
        <v>1</v>
      </c>
      <c r="E37" s="42" t="s">
        <v>132</v>
      </c>
    </row>
    <row r="38" spans="1:5" ht="10.9" customHeight="1" x14ac:dyDescent="0.25">
      <c r="A38" s="35">
        <v>4154</v>
      </c>
      <c r="B38" s="37" t="s">
        <v>133</v>
      </c>
      <c r="C38" s="36">
        <v>0</v>
      </c>
      <c r="D38" s="33">
        <v>0</v>
      </c>
      <c r="E38" s="34"/>
    </row>
    <row r="39" spans="1:5" ht="10.9" customHeight="1" x14ac:dyDescent="0.25">
      <c r="A39" s="30">
        <v>4160</v>
      </c>
      <c r="B39" s="31" t="s">
        <v>134</v>
      </c>
      <c r="C39" s="32">
        <v>0</v>
      </c>
      <c r="D39" s="33" t="s">
        <v>106</v>
      </c>
      <c r="E39" s="34"/>
    </row>
    <row r="40" spans="1:5" ht="10.9" customHeight="1" x14ac:dyDescent="0.25">
      <c r="A40" s="35">
        <v>4161</v>
      </c>
      <c r="B40" s="5" t="s">
        <v>135</v>
      </c>
      <c r="C40" s="36">
        <v>0</v>
      </c>
      <c r="D40" s="33" t="s">
        <v>106</v>
      </c>
      <c r="E40" s="34"/>
    </row>
    <row r="41" spans="1:5" ht="10.9" customHeight="1" x14ac:dyDescent="0.25">
      <c r="A41" s="35">
        <v>4162</v>
      </c>
      <c r="B41" s="5" t="s">
        <v>136</v>
      </c>
      <c r="C41" s="36">
        <v>0</v>
      </c>
      <c r="D41" s="33" t="s">
        <v>106</v>
      </c>
      <c r="E41" s="34"/>
    </row>
    <row r="42" spans="1:5" ht="10.9" customHeight="1" x14ac:dyDescent="0.25">
      <c r="A42" s="35">
        <v>4163</v>
      </c>
      <c r="B42" s="5" t="s">
        <v>137</v>
      </c>
      <c r="C42" s="36">
        <v>0</v>
      </c>
      <c r="D42" s="33" t="s">
        <v>106</v>
      </c>
      <c r="E42" s="34"/>
    </row>
    <row r="43" spans="1:5" ht="10.9" customHeight="1" x14ac:dyDescent="0.25">
      <c r="A43" s="35">
        <v>4164</v>
      </c>
      <c r="B43" s="5" t="s">
        <v>138</v>
      </c>
      <c r="C43" s="36">
        <v>0</v>
      </c>
      <c r="D43" s="33" t="s">
        <v>106</v>
      </c>
      <c r="E43" s="34"/>
    </row>
    <row r="44" spans="1:5" ht="10.9" customHeight="1" x14ac:dyDescent="0.25">
      <c r="A44" s="35">
        <v>4165</v>
      </c>
      <c r="B44" s="5" t="s">
        <v>139</v>
      </c>
      <c r="C44" s="36">
        <v>0</v>
      </c>
      <c r="D44" s="33" t="s">
        <v>106</v>
      </c>
      <c r="E44" s="34"/>
    </row>
    <row r="45" spans="1:5" ht="10.9" customHeight="1" x14ac:dyDescent="0.25">
      <c r="A45" s="35">
        <v>4166</v>
      </c>
      <c r="B45" s="37" t="s">
        <v>140</v>
      </c>
      <c r="C45" s="36">
        <v>0</v>
      </c>
      <c r="D45" s="33" t="s">
        <v>106</v>
      </c>
      <c r="E45" s="34"/>
    </row>
    <row r="46" spans="1:5" ht="10.9" customHeight="1" x14ac:dyDescent="0.25">
      <c r="A46" s="35">
        <v>4168</v>
      </c>
      <c r="B46" s="5" t="s">
        <v>141</v>
      </c>
      <c r="C46" s="36">
        <v>0</v>
      </c>
      <c r="D46" s="33" t="s">
        <v>106</v>
      </c>
      <c r="E46" s="34"/>
    </row>
    <row r="47" spans="1:5" ht="10.9" customHeight="1" x14ac:dyDescent="0.25">
      <c r="A47" s="35">
        <v>4169</v>
      </c>
      <c r="B47" s="5" t="s">
        <v>142</v>
      </c>
      <c r="C47" s="36">
        <v>0</v>
      </c>
      <c r="D47" s="33" t="s">
        <v>106</v>
      </c>
      <c r="E47" s="34"/>
    </row>
    <row r="48" spans="1:5" ht="10.9" customHeight="1" x14ac:dyDescent="0.25">
      <c r="A48" s="30">
        <v>4170</v>
      </c>
      <c r="B48" s="31" t="s">
        <v>143</v>
      </c>
      <c r="C48" s="32">
        <v>8252433.4699999997</v>
      </c>
      <c r="D48" s="33">
        <v>1</v>
      </c>
      <c r="E48" s="34"/>
    </row>
    <row r="49" spans="1:5" ht="10.9" customHeight="1" x14ac:dyDescent="0.25">
      <c r="A49" s="35">
        <v>4171</v>
      </c>
      <c r="B49" s="5" t="s">
        <v>144</v>
      </c>
      <c r="C49" s="36">
        <v>0</v>
      </c>
      <c r="D49" s="33">
        <v>0</v>
      </c>
      <c r="E49" s="34"/>
    </row>
    <row r="50" spans="1:5" ht="10.9" customHeight="1" x14ac:dyDescent="0.25">
      <c r="A50" s="35">
        <v>4172</v>
      </c>
      <c r="B50" s="5" t="s">
        <v>145</v>
      </c>
      <c r="C50" s="36">
        <v>0</v>
      </c>
      <c r="D50" s="33">
        <v>0</v>
      </c>
      <c r="E50" s="34"/>
    </row>
    <row r="51" spans="1:5" s="43" customFormat="1" ht="64.150000000000006" customHeight="1" x14ac:dyDescent="0.25">
      <c r="A51" s="35">
        <v>4173</v>
      </c>
      <c r="B51" s="297" t="s">
        <v>146</v>
      </c>
      <c r="C51" s="50">
        <v>8252433.4699999997</v>
      </c>
      <c r="D51" s="51">
        <v>1</v>
      </c>
      <c r="E51" s="42" t="s">
        <v>147</v>
      </c>
    </row>
    <row r="52" spans="1:5" ht="10.9" customHeight="1" x14ac:dyDescent="0.25">
      <c r="A52" s="35">
        <v>4174</v>
      </c>
      <c r="B52" s="37" t="s">
        <v>148</v>
      </c>
      <c r="C52" s="36">
        <v>0</v>
      </c>
      <c r="D52" s="33">
        <v>0</v>
      </c>
      <c r="E52" s="34"/>
    </row>
    <row r="53" spans="1:5" ht="10.9" customHeight="1" x14ac:dyDescent="0.25">
      <c r="A53" s="35">
        <v>4175</v>
      </c>
      <c r="B53" s="37" t="s">
        <v>149</v>
      </c>
      <c r="C53" s="36">
        <v>0</v>
      </c>
      <c r="D53" s="33">
        <v>0</v>
      </c>
      <c r="E53" s="34"/>
    </row>
    <row r="54" spans="1:5" ht="10.9" customHeight="1" x14ac:dyDescent="0.25">
      <c r="A54" s="35">
        <v>4176</v>
      </c>
      <c r="B54" s="37" t="s">
        <v>150</v>
      </c>
      <c r="C54" s="36">
        <v>0</v>
      </c>
      <c r="D54" s="33">
        <v>0</v>
      </c>
      <c r="E54" s="34"/>
    </row>
    <row r="55" spans="1:5" ht="10.9" customHeight="1" x14ac:dyDescent="0.25">
      <c r="A55" s="35">
        <v>4177</v>
      </c>
      <c r="B55" s="37" t="s">
        <v>151</v>
      </c>
      <c r="C55" s="36">
        <v>0</v>
      </c>
      <c r="D55" s="33">
        <v>0</v>
      </c>
      <c r="E55" s="34"/>
    </row>
    <row r="56" spans="1:5" ht="10.9" customHeight="1" x14ac:dyDescent="0.25">
      <c r="A56" s="35">
        <v>4178</v>
      </c>
      <c r="B56" s="37" t="s">
        <v>152</v>
      </c>
      <c r="C56" s="36">
        <v>0</v>
      </c>
      <c r="D56" s="33">
        <v>0</v>
      </c>
      <c r="E56" s="34"/>
    </row>
    <row r="57" spans="1:5" ht="23.45" customHeight="1" x14ac:dyDescent="0.25">
      <c r="A57" s="30">
        <v>4200</v>
      </c>
      <c r="B57" s="44" t="s">
        <v>153</v>
      </c>
      <c r="C57" s="32">
        <v>187084534.04000002</v>
      </c>
      <c r="D57" s="33"/>
      <c r="E57" s="34"/>
    </row>
    <row r="58" spans="1:5" ht="10.9" customHeight="1" x14ac:dyDescent="0.25">
      <c r="A58" s="30">
        <v>4210</v>
      </c>
      <c r="B58" s="44" t="s">
        <v>154</v>
      </c>
      <c r="C58" s="32">
        <v>6873851.4299999997</v>
      </c>
      <c r="D58" s="33">
        <v>1</v>
      </c>
      <c r="E58" s="34"/>
    </row>
    <row r="59" spans="1:5" ht="10.9" customHeight="1" x14ac:dyDescent="0.25">
      <c r="A59" s="35">
        <v>4211</v>
      </c>
      <c r="B59" s="5" t="s">
        <v>155</v>
      </c>
      <c r="C59" s="36">
        <v>0</v>
      </c>
      <c r="D59" s="33">
        <v>0</v>
      </c>
      <c r="E59" s="34"/>
    </row>
    <row r="60" spans="1:5" ht="10.9" customHeight="1" x14ac:dyDescent="0.25">
      <c r="A60" s="35">
        <v>4212</v>
      </c>
      <c r="B60" s="5" t="s">
        <v>156</v>
      </c>
      <c r="C60" s="36">
        <v>0</v>
      </c>
      <c r="D60" s="33">
        <v>0</v>
      </c>
      <c r="E60" s="34"/>
    </row>
    <row r="61" spans="1:5" ht="10.9" customHeight="1" x14ac:dyDescent="0.25">
      <c r="A61" s="35">
        <v>4213</v>
      </c>
      <c r="B61" s="5" t="s">
        <v>157</v>
      </c>
      <c r="C61" s="36">
        <v>6873851.4299999997</v>
      </c>
      <c r="D61" s="33">
        <v>1</v>
      </c>
      <c r="E61" s="34" t="s">
        <v>158</v>
      </c>
    </row>
    <row r="62" spans="1:5" ht="10.9" customHeight="1" x14ac:dyDescent="0.25">
      <c r="A62" s="35">
        <v>4214</v>
      </c>
      <c r="B62" s="5" t="s">
        <v>159</v>
      </c>
      <c r="C62" s="36">
        <v>0</v>
      </c>
      <c r="D62" s="33">
        <v>0</v>
      </c>
      <c r="E62" s="34"/>
    </row>
    <row r="63" spans="1:5" ht="10.9" customHeight="1" x14ac:dyDescent="0.25">
      <c r="A63" s="35">
        <v>4215</v>
      </c>
      <c r="B63" s="5" t="s">
        <v>160</v>
      </c>
      <c r="C63" s="36">
        <v>0</v>
      </c>
      <c r="D63" s="33">
        <v>0</v>
      </c>
      <c r="E63" s="34"/>
    </row>
    <row r="64" spans="1:5" ht="10.9" customHeight="1" x14ac:dyDescent="0.25">
      <c r="A64" s="30">
        <v>4220</v>
      </c>
      <c r="B64" s="31" t="s">
        <v>161</v>
      </c>
      <c r="C64" s="32">
        <v>180210682.61000001</v>
      </c>
      <c r="D64" s="33">
        <v>1</v>
      </c>
      <c r="E64" s="34"/>
    </row>
    <row r="65" spans="1:5" ht="10.9" customHeight="1" x14ac:dyDescent="0.25">
      <c r="A65" s="35">
        <v>4221</v>
      </c>
      <c r="B65" s="5" t="s">
        <v>162</v>
      </c>
      <c r="C65" s="36">
        <v>180210682.61000001</v>
      </c>
      <c r="D65" s="33">
        <v>1</v>
      </c>
      <c r="E65" s="42" t="s">
        <v>163</v>
      </c>
    </row>
    <row r="66" spans="1:5" ht="10.9" customHeight="1" x14ac:dyDescent="0.25">
      <c r="A66" s="35">
        <v>4223</v>
      </c>
      <c r="B66" s="5" t="s">
        <v>164</v>
      </c>
      <c r="C66" s="36">
        <v>0</v>
      </c>
      <c r="D66" s="33">
        <v>0</v>
      </c>
      <c r="E66" s="34"/>
    </row>
    <row r="67" spans="1:5" ht="10.9" customHeight="1" x14ac:dyDescent="0.25">
      <c r="A67" s="35">
        <v>4225</v>
      </c>
      <c r="B67" s="5" t="s">
        <v>165</v>
      </c>
      <c r="C67" s="36">
        <v>0</v>
      </c>
      <c r="D67" s="33">
        <v>0</v>
      </c>
      <c r="E67" s="34"/>
    </row>
    <row r="68" spans="1:5" ht="10.9" customHeight="1" x14ac:dyDescent="0.25">
      <c r="A68" s="35">
        <v>4227</v>
      </c>
      <c r="B68" s="5" t="s">
        <v>166</v>
      </c>
      <c r="C68" s="36">
        <v>0</v>
      </c>
      <c r="D68" s="33">
        <v>0</v>
      </c>
      <c r="E68" s="34"/>
    </row>
    <row r="69" spans="1:5" ht="10.9" customHeight="1" x14ac:dyDescent="0.25">
      <c r="A69" s="45">
        <v>4300</v>
      </c>
      <c r="B69" s="31" t="s">
        <v>37</v>
      </c>
      <c r="C69" s="32">
        <v>1599602.18</v>
      </c>
      <c r="D69" s="33"/>
      <c r="E69" s="37"/>
    </row>
    <row r="70" spans="1:5" ht="10.9" customHeight="1" x14ac:dyDescent="0.25">
      <c r="A70" s="45">
        <v>4310</v>
      </c>
      <c r="B70" s="31" t="s">
        <v>167</v>
      </c>
      <c r="C70" s="32">
        <v>0</v>
      </c>
      <c r="D70" s="33" t="s">
        <v>106</v>
      </c>
      <c r="E70" s="37"/>
    </row>
    <row r="71" spans="1:5" ht="10.9" customHeight="1" x14ac:dyDescent="0.25">
      <c r="A71" s="46">
        <v>4311</v>
      </c>
      <c r="B71" s="5" t="s">
        <v>168</v>
      </c>
      <c r="C71" s="36">
        <v>0</v>
      </c>
      <c r="D71" s="33" t="s">
        <v>106</v>
      </c>
      <c r="E71" s="37"/>
    </row>
    <row r="72" spans="1:5" ht="10.9" customHeight="1" x14ac:dyDescent="0.25">
      <c r="A72" s="46">
        <v>4319</v>
      </c>
      <c r="B72" s="5" t="s">
        <v>169</v>
      </c>
      <c r="C72" s="36">
        <v>0</v>
      </c>
      <c r="D72" s="33" t="s">
        <v>106</v>
      </c>
      <c r="E72" s="37"/>
    </row>
    <row r="73" spans="1:5" ht="10.9" customHeight="1" x14ac:dyDescent="0.25">
      <c r="A73" s="45">
        <v>4320</v>
      </c>
      <c r="B73" s="31" t="s">
        <v>170</v>
      </c>
      <c r="C73" s="32">
        <v>1599602.18</v>
      </c>
      <c r="D73" s="33">
        <v>1</v>
      </c>
      <c r="E73" s="37"/>
    </row>
    <row r="74" spans="1:5" ht="10.9" customHeight="1" x14ac:dyDescent="0.25">
      <c r="A74" s="46">
        <v>4321</v>
      </c>
      <c r="B74" s="5" t="s">
        <v>171</v>
      </c>
      <c r="C74" s="36">
        <v>0</v>
      </c>
      <c r="D74" s="33">
        <v>0</v>
      </c>
      <c r="E74" s="37"/>
    </row>
    <row r="75" spans="1:5" ht="10.9" customHeight="1" x14ac:dyDescent="0.25">
      <c r="A75" s="46">
        <v>4322</v>
      </c>
      <c r="B75" s="5" t="s">
        <v>172</v>
      </c>
      <c r="C75" s="36">
        <v>0</v>
      </c>
      <c r="D75" s="33">
        <v>0</v>
      </c>
      <c r="E75" s="37"/>
    </row>
    <row r="76" spans="1:5" ht="10.9" customHeight="1" x14ac:dyDescent="0.25">
      <c r="A76" s="46">
        <v>4323</v>
      </c>
      <c r="B76" s="5" t="s">
        <v>173</v>
      </c>
      <c r="C76" s="36">
        <v>0</v>
      </c>
      <c r="D76" s="33">
        <v>0</v>
      </c>
      <c r="E76" s="37"/>
    </row>
    <row r="77" spans="1:5" ht="10.9" customHeight="1" x14ac:dyDescent="0.25">
      <c r="A77" s="46">
        <v>4324</v>
      </c>
      <c r="B77" s="5" t="s">
        <v>174</v>
      </c>
      <c r="C77" s="36">
        <v>0</v>
      </c>
      <c r="D77" s="33">
        <v>0</v>
      </c>
      <c r="E77" s="37"/>
    </row>
    <row r="78" spans="1:5" ht="22.5" x14ac:dyDescent="0.25">
      <c r="A78" s="35">
        <v>4325</v>
      </c>
      <c r="B78" s="49" t="s">
        <v>175</v>
      </c>
      <c r="C78" s="50">
        <v>1599602.18</v>
      </c>
      <c r="D78" s="51">
        <v>1</v>
      </c>
      <c r="E78" s="297" t="s">
        <v>176</v>
      </c>
    </row>
    <row r="79" spans="1:5" ht="12" customHeight="1" x14ac:dyDescent="0.25">
      <c r="A79" s="45">
        <v>4330</v>
      </c>
      <c r="B79" s="31" t="s">
        <v>177</v>
      </c>
      <c r="C79" s="32">
        <v>0</v>
      </c>
      <c r="D79" s="33" t="s">
        <v>106</v>
      </c>
      <c r="E79" s="37"/>
    </row>
    <row r="80" spans="1:5" ht="10.9" customHeight="1" x14ac:dyDescent="0.25">
      <c r="A80" s="46">
        <v>4331</v>
      </c>
      <c r="B80" s="5" t="s">
        <v>177</v>
      </c>
      <c r="C80" s="36">
        <v>0</v>
      </c>
      <c r="D80" s="33" t="s">
        <v>106</v>
      </c>
      <c r="E80" s="37"/>
    </row>
    <row r="81" spans="1:5" ht="10.9" customHeight="1" x14ac:dyDescent="0.25">
      <c r="A81" s="45">
        <v>4340</v>
      </c>
      <c r="B81" s="31" t="s">
        <v>178</v>
      </c>
      <c r="C81" s="32">
        <v>0</v>
      </c>
      <c r="D81" s="33" t="s">
        <v>106</v>
      </c>
      <c r="E81" s="37"/>
    </row>
    <row r="82" spans="1:5" ht="10.9" customHeight="1" x14ac:dyDescent="0.25">
      <c r="A82" s="46">
        <v>4341</v>
      </c>
      <c r="B82" s="5" t="s">
        <v>178</v>
      </c>
      <c r="C82" s="36">
        <v>0</v>
      </c>
      <c r="D82" s="33" t="s">
        <v>106</v>
      </c>
      <c r="E82" s="37"/>
    </row>
    <row r="83" spans="1:5" ht="10.9" customHeight="1" x14ac:dyDescent="0.25">
      <c r="A83" s="45">
        <v>4390</v>
      </c>
      <c r="B83" s="31" t="s">
        <v>179</v>
      </c>
      <c r="C83" s="32">
        <v>0</v>
      </c>
      <c r="D83" s="33" t="s">
        <v>106</v>
      </c>
      <c r="E83" s="37"/>
    </row>
    <row r="84" spans="1:5" ht="10.9" customHeight="1" x14ac:dyDescent="0.25">
      <c r="A84" s="46">
        <v>4392</v>
      </c>
      <c r="B84" s="5" t="s">
        <v>180</v>
      </c>
      <c r="C84" s="36">
        <v>0</v>
      </c>
      <c r="D84" s="33" t="s">
        <v>106</v>
      </c>
      <c r="E84" s="37"/>
    </row>
    <row r="85" spans="1:5" ht="10.9" customHeight="1" x14ac:dyDescent="0.25">
      <c r="A85" s="46">
        <v>4393</v>
      </c>
      <c r="B85" s="5" t="s">
        <v>181</v>
      </c>
      <c r="C85" s="36">
        <v>0</v>
      </c>
      <c r="D85" s="33" t="s">
        <v>106</v>
      </c>
      <c r="E85" s="37"/>
    </row>
    <row r="86" spans="1:5" ht="10.9" customHeight="1" x14ac:dyDescent="0.25">
      <c r="A86" s="46">
        <v>4394</v>
      </c>
      <c r="B86" s="5" t="s">
        <v>182</v>
      </c>
      <c r="C86" s="36">
        <v>0</v>
      </c>
      <c r="D86" s="33" t="s">
        <v>106</v>
      </c>
      <c r="E86" s="37"/>
    </row>
    <row r="87" spans="1:5" ht="10.9" customHeight="1" x14ac:dyDescent="0.25">
      <c r="A87" s="46">
        <v>4395</v>
      </c>
      <c r="B87" s="5" t="s">
        <v>183</v>
      </c>
      <c r="C87" s="36">
        <v>0</v>
      </c>
      <c r="D87" s="33" t="s">
        <v>106</v>
      </c>
      <c r="E87" s="37"/>
    </row>
    <row r="88" spans="1:5" ht="10.9" customHeight="1" x14ac:dyDescent="0.25">
      <c r="A88" s="46">
        <v>4396</v>
      </c>
      <c r="B88" s="5" t="s">
        <v>184</v>
      </c>
      <c r="C88" s="36">
        <v>0</v>
      </c>
      <c r="D88" s="33" t="s">
        <v>106</v>
      </c>
      <c r="E88" s="37"/>
    </row>
    <row r="89" spans="1:5" ht="10.9" customHeight="1" x14ac:dyDescent="0.25">
      <c r="A89" s="46">
        <v>4397</v>
      </c>
      <c r="B89" s="5" t="s">
        <v>185</v>
      </c>
      <c r="C89" s="36">
        <v>0</v>
      </c>
      <c r="D89" s="33" t="s">
        <v>106</v>
      </c>
      <c r="E89" s="37"/>
    </row>
    <row r="90" spans="1:5" ht="10.9" customHeight="1" x14ac:dyDescent="0.25">
      <c r="A90" s="46">
        <v>4399</v>
      </c>
      <c r="B90" s="5" t="s">
        <v>179</v>
      </c>
      <c r="C90" s="36">
        <v>0</v>
      </c>
      <c r="D90" s="33" t="s">
        <v>106</v>
      </c>
      <c r="E90" s="37"/>
    </row>
    <row r="91" spans="1:5" ht="10.9" customHeight="1" x14ac:dyDescent="0.25">
      <c r="A91" s="25"/>
      <c r="B91" s="25"/>
      <c r="C91" s="25"/>
      <c r="D91" s="26"/>
      <c r="E91" s="34"/>
    </row>
    <row r="92" spans="1:5" ht="10.9" customHeight="1" x14ac:dyDescent="0.25">
      <c r="A92" s="23" t="s">
        <v>186</v>
      </c>
      <c r="B92" s="23"/>
      <c r="C92" s="23"/>
      <c r="D92" s="24"/>
      <c r="E92" s="47"/>
    </row>
    <row r="93" spans="1:5" ht="10.9" customHeight="1" x14ac:dyDescent="0.25">
      <c r="A93" s="28" t="s">
        <v>99</v>
      </c>
      <c r="B93" s="28" t="s">
        <v>100</v>
      </c>
      <c r="C93" s="27" t="s">
        <v>101</v>
      </c>
      <c r="D93" s="29" t="s">
        <v>102</v>
      </c>
      <c r="E93" s="48" t="s">
        <v>103</v>
      </c>
    </row>
    <row r="94" spans="1:5" ht="10.9" customHeight="1" x14ac:dyDescent="0.25">
      <c r="A94" s="30">
        <v>5000</v>
      </c>
      <c r="B94" s="242" t="s">
        <v>38</v>
      </c>
      <c r="C94" s="243">
        <v>206911792.46000001</v>
      </c>
      <c r="D94" s="51"/>
      <c r="E94" s="297"/>
    </row>
    <row r="95" spans="1:5" ht="10.9" customHeight="1" x14ac:dyDescent="0.25">
      <c r="A95" s="30">
        <v>5100</v>
      </c>
      <c r="B95" s="242" t="s">
        <v>187</v>
      </c>
      <c r="C95" s="243">
        <v>182821803.66</v>
      </c>
      <c r="D95" s="51"/>
      <c r="E95" s="297"/>
    </row>
    <row r="96" spans="1:5" ht="10.9" customHeight="1" x14ac:dyDescent="0.25">
      <c r="A96" s="30">
        <v>5110</v>
      </c>
      <c r="B96" s="242" t="s">
        <v>188</v>
      </c>
      <c r="C96" s="243">
        <v>143555492.56</v>
      </c>
      <c r="D96" s="51">
        <v>1</v>
      </c>
      <c r="E96" s="297"/>
    </row>
    <row r="97" spans="1:5" ht="10.9" customHeight="1" x14ac:dyDescent="0.25">
      <c r="A97" s="35">
        <v>5111</v>
      </c>
      <c r="B97" s="49" t="s">
        <v>189</v>
      </c>
      <c r="C97" s="50">
        <v>89920221.849999994</v>
      </c>
      <c r="D97" s="51">
        <v>0.6230433867644275</v>
      </c>
      <c r="E97" s="297" t="s">
        <v>190</v>
      </c>
    </row>
    <row r="98" spans="1:5" ht="10.9" customHeight="1" x14ac:dyDescent="0.25">
      <c r="A98" s="35">
        <v>5112</v>
      </c>
      <c r="B98" s="49" t="s">
        <v>191</v>
      </c>
      <c r="C98" s="50">
        <v>3118073</v>
      </c>
      <c r="D98" s="51">
        <v>2.008737622531663E-2</v>
      </c>
      <c r="E98" s="297"/>
    </row>
    <row r="99" spans="1:5" ht="10.9" customHeight="1" x14ac:dyDescent="0.25">
      <c r="A99" s="35">
        <v>5113</v>
      </c>
      <c r="B99" s="49" t="s">
        <v>192</v>
      </c>
      <c r="C99" s="50">
        <v>14690018.52</v>
      </c>
      <c r="D99" s="51">
        <v>0.10318707681836788</v>
      </c>
      <c r="E99" s="297"/>
    </row>
    <row r="100" spans="1:5" s="43" customFormat="1" ht="33" customHeight="1" x14ac:dyDescent="0.25">
      <c r="A100" s="35">
        <v>5114</v>
      </c>
      <c r="B100" s="49" t="s">
        <v>193</v>
      </c>
      <c r="C100" s="50">
        <v>23873260.280000001</v>
      </c>
      <c r="D100" s="51">
        <v>0.17158649482475635</v>
      </c>
      <c r="E100" s="297" t="s">
        <v>194</v>
      </c>
    </row>
    <row r="101" spans="1:5" ht="10.9" customHeight="1" x14ac:dyDescent="0.25">
      <c r="A101" s="35">
        <v>5115</v>
      </c>
      <c r="B101" s="49" t="s">
        <v>195</v>
      </c>
      <c r="C101" s="50">
        <v>11953918.91</v>
      </c>
      <c r="D101" s="51">
        <v>8.2095665367131712E-2</v>
      </c>
      <c r="E101" s="297"/>
    </row>
    <row r="102" spans="1:5" ht="10.9" customHeight="1" x14ac:dyDescent="0.25">
      <c r="A102" s="35">
        <v>5116</v>
      </c>
      <c r="B102" s="49" t="s">
        <v>196</v>
      </c>
      <c r="C102" s="50">
        <v>0</v>
      </c>
      <c r="D102" s="51">
        <v>0</v>
      </c>
      <c r="E102" s="297"/>
    </row>
    <row r="103" spans="1:5" ht="10.9" customHeight="1" x14ac:dyDescent="0.25">
      <c r="A103" s="30">
        <v>5120</v>
      </c>
      <c r="B103" s="242" t="s">
        <v>197</v>
      </c>
      <c r="C103" s="243">
        <v>11310198.690000001</v>
      </c>
      <c r="D103" s="51">
        <v>1</v>
      </c>
      <c r="E103" s="297"/>
    </row>
    <row r="104" spans="1:5" ht="10.9" customHeight="1" x14ac:dyDescent="0.25">
      <c r="A104" s="35">
        <v>5121</v>
      </c>
      <c r="B104" s="49" t="s">
        <v>198</v>
      </c>
      <c r="C104" s="50">
        <v>3289250.97</v>
      </c>
      <c r="D104" s="51">
        <v>0.16526658580049713</v>
      </c>
      <c r="E104" s="297"/>
    </row>
    <row r="105" spans="1:5" s="43" customFormat="1" ht="33.6" customHeight="1" x14ac:dyDescent="0.25">
      <c r="A105" s="35">
        <v>5122</v>
      </c>
      <c r="B105" s="49" t="s">
        <v>199</v>
      </c>
      <c r="C105" s="50">
        <v>4281842.49</v>
      </c>
      <c r="D105" s="51">
        <v>0.44265794881606091</v>
      </c>
      <c r="E105" s="297" t="s">
        <v>200</v>
      </c>
    </row>
    <row r="106" spans="1:5" ht="10.9" customHeight="1" x14ac:dyDescent="0.25">
      <c r="A106" s="35">
        <v>5123</v>
      </c>
      <c r="B106" s="49" t="s">
        <v>201</v>
      </c>
      <c r="C106" s="50">
        <v>0</v>
      </c>
      <c r="D106" s="51">
        <v>0</v>
      </c>
      <c r="E106" s="297"/>
    </row>
    <row r="107" spans="1:5" ht="10.9" customHeight="1" x14ac:dyDescent="0.25">
      <c r="A107" s="35">
        <v>5124</v>
      </c>
      <c r="B107" s="49" t="s">
        <v>202</v>
      </c>
      <c r="C107" s="50">
        <v>1155823.0900000001</v>
      </c>
      <c r="D107" s="51">
        <v>0.12298674257287692</v>
      </c>
      <c r="E107" s="297"/>
    </row>
    <row r="108" spans="1:5" x14ac:dyDescent="0.25">
      <c r="A108" s="35">
        <v>5125</v>
      </c>
      <c r="B108" s="49" t="s">
        <v>203</v>
      </c>
      <c r="C108" s="50">
        <v>418000.58</v>
      </c>
      <c r="D108" s="51">
        <v>4.2469417189811683E-2</v>
      </c>
      <c r="E108" s="297"/>
    </row>
    <row r="109" spans="1:5" ht="22.5" x14ac:dyDescent="0.25">
      <c r="A109" s="35">
        <v>5126</v>
      </c>
      <c r="B109" s="49" t="s">
        <v>204</v>
      </c>
      <c r="C109" s="50">
        <v>1845337.95</v>
      </c>
      <c r="D109" s="51">
        <v>0.19104114869861627</v>
      </c>
      <c r="E109" s="297" t="s">
        <v>205</v>
      </c>
    </row>
    <row r="110" spans="1:5" ht="10.9" customHeight="1" x14ac:dyDescent="0.25">
      <c r="A110" s="35">
        <v>5127</v>
      </c>
      <c r="B110" s="49" t="s">
        <v>206</v>
      </c>
      <c r="C110" s="50">
        <v>14702.97</v>
      </c>
      <c r="D110" s="51">
        <v>2.0156749806747982E-3</v>
      </c>
      <c r="E110" s="297"/>
    </row>
    <row r="111" spans="1:5" ht="10.9" customHeight="1" x14ac:dyDescent="0.25">
      <c r="A111" s="35">
        <v>5128</v>
      </c>
      <c r="B111" s="49" t="s">
        <v>207</v>
      </c>
      <c r="C111" s="50">
        <v>0</v>
      </c>
      <c r="D111" s="51">
        <v>0</v>
      </c>
      <c r="E111" s="297"/>
    </row>
    <row r="112" spans="1:5" ht="10.9" customHeight="1" x14ac:dyDescent="0.25">
      <c r="A112" s="35">
        <v>5129</v>
      </c>
      <c r="B112" s="49" t="s">
        <v>208</v>
      </c>
      <c r="C112" s="50">
        <v>305240.64</v>
      </c>
      <c r="D112" s="51">
        <v>3.3562481941462372E-2</v>
      </c>
      <c r="E112" s="297"/>
    </row>
    <row r="113" spans="1:5" ht="10.9" customHeight="1" x14ac:dyDescent="0.25">
      <c r="A113" s="30">
        <v>5130</v>
      </c>
      <c r="B113" s="242" t="s">
        <v>209</v>
      </c>
      <c r="C113" s="243">
        <v>27956112.410000004</v>
      </c>
      <c r="D113" s="51">
        <v>1</v>
      </c>
      <c r="E113" s="297"/>
    </row>
    <row r="114" spans="1:5" ht="10.9" customHeight="1" x14ac:dyDescent="0.25">
      <c r="A114" s="35">
        <v>5131</v>
      </c>
      <c r="B114" s="49" t="s">
        <v>210</v>
      </c>
      <c r="C114" s="50">
        <v>1968885.07</v>
      </c>
      <c r="D114" s="51">
        <v>8.4193539499621883E-2</v>
      </c>
      <c r="E114" s="297"/>
    </row>
    <row r="115" spans="1:5" ht="10.9" customHeight="1" x14ac:dyDescent="0.25">
      <c r="A115" s="35">
        <v>5132</v>
      </c>
      <c r="B115" s="49" t="s">
        <v>211</v>
      </c>
      <c r="C115" s="50">
        <v>75912.759999999995</v>
      </c>
      <c r="D115" s="51">
        <v>3.0970521478867483E-3</v>
      </c>
      <c r="E115" s="297"/>
    </row>
    <row r="116" spans="1:5" ht="22.5" x14ac:dyDescent="0.25">
      <c r="A116" s="35">
        <v>5133</v>
      </c>
      <c r="B116" s="49" t="s">
        <v>212</v>
      </c>
      <c r="C116" s="50">
        <v>12011238.1</v>
      </c>
      <c r="D116" s="51">
        <v>0.45688548161327475</v>
      </c>
      <c r="E116" s="297" t="s">
        <v>213</v>
      </c>
    </row>
    <row r="117" spans="1:5" ht="10.9" customHeight="1" x14ac:dyDescent="0.25">
      <c r="A117" s="35">
        <v>5134</v>
      </c>
      <c r="B117" s="49" t="s">
        <v>214</v>
      </c>
      <c r="C117" s="50">
        <v>676165.06</v>
      </c>
      <c r="D117" s="51">
        <v>3.6840891153873345E-2</v>
      </c>
      <c r="E117" s="297"/>
    </row>
    <row r="118" spans="1:5" ht="22.5" x14ac:dyDescent="0.25">
      <c r="A118" s="35">
        <v>5135</v>
      </c>
      <c r="B118" s="49" t="s">
        <v>215</v>
      </c>
      <c r="C118" s="50">
        <v>5724260.75</v>
      </c>
      <c r="D118" s="51">
        <v>0.21823381709813591</v>
      </c>
      <c r="E118" s="297" t="s">
        <v>216</v>
      </c>
    </row>
    <row r="119" spans="1:5" ht="10.9" customHeight="1" x14ac:dyDescent="0.25">
      <c r="A119" s="35">
        <v>5136</v>
      </c>
      <c r="B119" s="49" t="s">
        <v>217</v>
      </c>
      <c r="C119" s="50">
        <v>0</v>
      </c>
      <c r="D119" s="51">
        <v>0</v>
      </c>
      <c r="E119" s="297"/>
    </row>
    <row r="120" spans="1:5" ht="10.9" customHeight="1" x14ac:dyDescent="0.25">
      <c r="A120" s="35">
        <v>5137</v>
      </c>
      <c r="B120" s="49" t="s">
        <v>218</v>
      </c>
      <c r="C120" s="50">
        <v>424271.26</v>
      </c>
      <c r="D120" s="51">
        <v>1.8054617960039803E-2</v>
      </c>
      <c r="E120" s="297"/>
    </row>
    <row r="121" spans="1:5" ht="10.9" customHeight="1" x14ac:dyDescent="0.25">
      <c r="A121" s="35">
        <v>5138</v>
      </c>
      <c r="B121" s="49" t="s">
        <v>219</v>
      </c>
      <c r="C121" s="50">
        <v>3634111.62</v>
      </c>
      <c r="D121" s="51">
        <v>5.0936274758144641E-2</v>
      </c>
      <c r="E121" s="297"/>
    </row>
    <row r="122" spans="1:5" ht="10.9" customHeight="1" x14ac:dyDescent="0.25">
      <c r="A122" s="35">
        <v>5139</v>
      </c>
      <c r="B122" s="49" t="s">
        <v>220</v>
      </c>
      <c r="C122" s="50">
        <v>3441267.79</v>
      </c>
      <c r="D122" s="51">
        <v>0.1317583257690231</v>
      </c>
      <c r="E122" s="297"/>
    </row>
    <row r="123" spans="1:5" ht="10.9" customHeight="1" x14ac:dyDescent="0.25">
      <c r="A123" s="30">
        <v>5200</v>
      </c>
      <c r="B123" s="242" t="s">
        <v>221</v>
      </c>
      <c r="C123" s="243">
        <v>15788435.180000002</v>
      </c>
      <c r="D123" s="51"/>
      <c r="E123" s="297"/>
    </row>
    <row r="124" spans="1:5" ht="10.9" customHeight="1" x14ac:dyDescent="0.25">
      <c r="A124" s="30">
        <v>5210</v>
      </c>
      <c r="B124" s="242" t="s">
        <v>222</v>
      </c>
      <c r="C124" s="243">
        <v>0</v>
      </c>
      <c r="D124" s="51" t="s">
        <v>106</v>
      </c>
      <c r="E124" s="297"/>
    </row>
    <row r="125" spans="1:5" ht="10.9" customHeight="1" x14ac:dyDescent="0.25">
      <c r="A125" s="35">
        <v>5211</v>
      </c>
      <c r="B125" s="49" t="s">
        <v>223</v>
      </c>
      <c r="C125" s="50">
        <v>0</v>
      </c>
      <c r="D125" s="51" t="s">
        <v>106</v>
      </c>
      <c r="E125" s="297"/>
    </row>
    <row r="126" spans="1:5" ht="10.9" customHeight="1" x14ac:dyDescent="0.25">
      <c r="A126" s="35">
        <v>5212</v>
      </c>
      <c r="B126" s="49" t="s">
        <v>224</v>
      </c>
      <c r="C126" s="50">
        <v>0</v>
      </c>
      <c r="D126" s="51" t="s">
        <v>106</v>
      </c>
      <c r="E126" s="297"/>
    </row>
    <row r="127" spans="1:5" ht="10.9" customHeight="1" x14ac:dyDescent="0.25">
      <c r="A127" s="30">
        <v>5220</v>
      </c>
      <c r="B127" s="242" t="s">
        <v>225</v>
      </c>
      <c r="C127" s="243">
        <v>332939.90000000002</v>
      </c>
      <c r="D127" s="51">
        <v>1</v>
      </c>
      <c r="E127" s="297"/>
    </row>
    <row r="128" spans="1:5" ht="10.9" customHeight="1" x14ac:dyDescent="0.25">
      <c r="A128" s="35">
        <v>5221</v>
      </c>
      <c r="B128" s="49" t="s">
        <v>226</v>
      </c>
      <c r="C128" s="50">
        <v>0</v>
      </c>
      <c r="D128" s="51">
        <v>0</v>
      </c>
      <c r="E128" s="297"/>
    </row>
    <row r="129" spans="1:5" ht="10.9" customHeight="1" x14ac:dyDescent="0.25">
      <c r="A129" s="35">
        <v>5222</v>
      </c>
      <c r="B129" s="49" t="s">
        <v>227</v>
      </c>
      <c r="C129" s="50">
        <v>332939.90000000002</v>
      </c>
      <c r="D129" s="51">
        <v>1</v>
      </c>
      <c r="E129" s="297" t="s">
        <v>228</v>
      </c>
    </row>
    <row r="130" spans="1:5" ht="10.9" customHeight="1" x14ac:dyDescent="0.25">
      <c r="A130" s="30">
        <v>5230</v>
      </c>
      <c r="B130" s="242" t="s">
        <v>164</v>
      </c>
      <c r="C130" s="243">
        <v>0</v>
      </c>
      <c r="D130" s="51" t="s">
        <v>106</v>
      </c>
      <c r="E130" s="297"/>
    </row>
    <row r="131" spans="1:5" ht="10.9" customHeight="1" x14ac:dyDescent="0.25">
      <c r="A131" s="35">
        <v>5231</v>
      </c>
      <c r="B131" s="49" t="s">
        <v>229</v>
      </c>
      <c r="C131" s="50">
        <v>0</v>
      </c>
      <c r="D131" s="51" t="s">
        <v>106</v>
      </c>
      <c r="E131" s="297"/>
    </row>
    <row r="132" spans="1:5" ht="10.9" customHeight="1" x14ac:dyDescent="0.25">
      <c r="A132" s="35">
        <v>5232</v>
      </c>
      <c r="B132" s="49" t="s">
        <v>230</v>
      </c>
      <c r="C132" s="50">
        <v>0</v>
      </c>
      <c r="D132" s="51" t="s">
        <v>106</v>
      </c>
      <c r="E132" s="297"/>
    </row>
    <row r="133" spans="1:5" ht="10.9" customHeight="1" x14ac:dyDescent="0.25">
      <c r="A133" s="30">
        <v>5240</v>
      </c>
      <c r="B133" s="242" t="s">
        <v>231</v>
      </c>
      <c r="C133" s="243">
        <v>15455495.280000001</v>
      </c>
      <c r="D133" s="51">
        <v>1</v>
      </c>
      <c r="E133" s="297"/>
    </row>
    <row r="134" spans="1:5" ht="10.9" customHeight="1" x14ac:dyDescent="0.25">
      <c r="A134" s="35">
        <v>5241</v>
      </c>
      <c r="B134" s="49" t="s">
        <v>232</v>
      </c>
      <c r="C134" s="50">
        <v>13968600.300000001</v>
      </c>
      <c r="D134" s="51">
        <v>0.89112870311394909</v>
      </c>
      <c r="E134" s="297" t="s">
        <v>233</v>
      </c>
    </row>
    <row r="135" spans="1:5" ht="10.9" customHeight="1" x14ac:dyDescent="0.25">
      <c r="A135" s="35">
        <v>5242</v>
      </c>
      <c r="B135" s="49" t="s">
        <v>234</v>
      </c>
      <c r="C135" s="50">
        <v>0</v>
      </c>
      <c r="D135" s="51">
        <v>0</v>
      </c>
      <c r="E135" s="297"/>
    </row>
    <row r="136" spans="1:5" s="43" customFormat="1" ht="32.450000000000003" customHeight="1" x14ac:dyDescent="0.25">
      <c r="A136" s="35">
        <v>5243</v>
      </c>
      <c r="B136" s="49" t="s">
        <v>235</v>
      </c>
      <c r="C136" s="50">
        <v>1486894.98</v>
      </c>
      <c r="D136" s="51">
        <v>0.10887129688605092</v>
      </c>
      <c r="E136" s="297" t="s">
        <v>236</v>
      </c>
    </row>
    <row r="137" spans="1:5" ht="10.9" customHeight="1" x14ac:dyDescent="0.25">
      <c r="A137" s="35">
        <v>5244</v>
      </c>
      <c r="B137" s="49" t="s">
        <v>237</v>
      </c>
      <c r="C137" s="50">
        <v>0</v>
      </c>
      <c r="D137" s="51">
        <v>0</v>
      </c>
      <c r="E137" s="297"/>
    </row>
    <row r="138" spans="1:5" ht="10.9" customHeight="1" x14ac:dyDescent="0.25">
      <c r="A138" s="30">
        <v>5250</v>
      </c>
      <c r="B138" s="242" t="s">
        <v>165</v>
      </c>
      <c r="C138" s="243">
        <v>0</v>
      </c>
      <c r="D138" s="51" t="s">
        <v>106</v>
      </c>
      <c r="E138" s="297"/>
    </row>
    <row r="139" spans="1:5" ht="10.9" customHeight="1" x14ac:dyDescent="0.25">
      <c r="A139" s="35">
        <v>5251</v>
      </c>
      <c r="B139" s="49" t="s">
        <v>238</v>
      </c>
      <c r="C139" s="50">
        <v>0</v>
      </c>
      <c r="D139" s="51" t="s">
        <v>106</v>
      </c>
      <c r="E139" s="297"/>
    </row>
    <row r="140" spans="1:5" ht="10.9" customHeight="1" x14ac:dyDescent="0.25">
      <c r="A140" s="35">
        <v>5252</v>
      </c>
      <c r="B140" s="49" t="s">
        <v>239</v>
      </c>
      <c r="C140" s="50">
        <v>0</v>
      </c>
      <c r="D140" s="51" t="s">
        <v>106</v>
      </c>
      <c r="E140" s="297"/>
    </row>
    <row r="141" spans="1:5" ht="10.9" customHeight="1" x14ac:dyDescent="0.25">
      <c r="A141" s="35">
        <v>5259</v>
      </c>
      <c r="B141" s="49" t="s">
        <v>240</v>
      </c>
      <c r="C141" s="50">
        <v>0</v>
      </c>
      <c r="D141" s="51" t="s">
        <v>106</v>
      </c>
      <c r="E141" s="297"/>
    </row>
    <row r="142" spans="1:5" ht="10.9" customHeight="1" x14ac:dyDescent="0.25">
      <c r="A142" s="30">
        <v>5260</v>
      </c>
      <c r="B142" s="242" t="s">
        <v>241</v>
      </c>
      <c r="C142" s="243">
        <v>0</v>
      </c>
      <c r="D142" s="51" t="s">
        <v>106</v>
      </c>
      <c r="E142" s="297"/>
    </row>
    <row r="143" spans="1:5" ht="10.9" customHeight="1" x14ac:dyDescent="0.25">
      <c r="A143" s="35">
        <v>5261</v>
      </c>
      <c r="B143" s="49" t="s">
        <v>242</v>
      </c>
      <c r="C143" s="50">
        <v>0</v>
      </c>
      <c r="D143" s="51" t="s">
        <v>106</v>
      </c>
      <c r="E143" s="297"/>
    </row>
    <row r="144" spans="1:5" ht="10.9" customHeight="1" x14ac:dyDescent="0.25">
      <c r="A144" s="35">
        <v>5262</v>
      </c>
      <c r="B144" s="49" t="s">
        <v>243</v>
      </c>
      <c r="C144" s="50">
        <v>0</v>
      </c>
      <c r="D144" s="51" t="s">
        <v>106</v>
      </c>
      <c r="E144" s="297"/>
    </row>
    <row r="145" spans="1:5" ht="10.9" customHeight="1" x14ac:dyDescent="0.25">
      <c r="A145" s="30">
        <v>5270</v>
      </c>
      <c r="B145" s="242" t="s">
        <v>244</v>
      </c>
      <c r="C145" s="243">
        <v>0</v>
      </c>
      <c r="D145" s="51" t="s">
        <v>106</v>
      </c>
      <c r="E145" s="297"/>
    </row>
    <row r="146" spans="1:5" ht="10.9" customHeight="1" x14ac:dyDescent="0.25">
      <c r="A146" s="35">
        <v>5271</v>
      </c>
      <c r="B146" s="49" t="s">
        <v>245</v>
      </c>
      <c r="C146" s="50">
        <v>0</v>
      </c>
      <c r="D146" s="51" t="s">
        <v>106</v>
      </c>
      <c r="E146" s="297"/>
    </row>
    <row r="147" spans="1:5" ht="10.9" customHeight="1" x14ac:dyDescent="0.25">
      <c r="A147" s="30">
        <v>5280</v>
      </c>
      <c r="B147" s="242" t="s">
        <v>246</v>
      </c>
      <c r="C147" s="243">
        <v>0</v>
      </c>
      <c r="D147" s="51" t="s">
        <v>106</v>
      </c>
      <c r="E147" s="297"/>
    </row>
    <row r="148" spans="1:5" ht="10.9" customHeight="1" x14ac:dyDescent="0.25">
      <c r="A148" s="35">
        <v>5281</v>
      </c>
      <c r="B148" s="49" t="s">
        <v>247</v>
      </c>
      <c r="C148" s="50">
        <v>0</v>
      </c>
      <c r="D148" s="51" t="s">
        <v>106</v>
      </c>
      <c r="E148" s="297"/>
    </row>
    <row r="149" spans="1:5" ht="10.9" customHeight="1" x14ac:dyDescent="0.25">
      <c r="A149" s="35">
        <v>5282</v>
      </c>
      <c r="B149" s="49" t="s">
        <v>248</v>
      </c>
      <c r="C149" s="50">
        <v>0</v>
      </c>
      <c r="D149" s="51" t="s">
        <v>106</v>
      </c>
      <c r="E149" s="297"/>
    </row>
    <row r="150" spans="1:5" ht="10.9" customHeight="1" x14ac:dyDescent="0.25">
      <c r="A150" s="35">
        <v>5283</v>
      </c>
      <c r="B150" s="49" t="s">
        <v>249</v>
      </c>
      <c r="C150" s="50">
        <v>0</v>
      </c>
      <c r="D150" s="51" t="s">
        <v>106</v>
      </c>
      <c r="E150" s="297"/>
    </row>
    <row r="151" spans="1:5" ht="10.9" customHeight="1" x14ac:dyDescent="0.25">
      <c r="A151" s="35">
        <v>5284</v>
      </c>
      <c r="B151" s="49" t="s">
        <v>250</v>
      </c>
      <c r="C151" s="50">
        <v>0</v>
      </c>
      <c r="D151" s="51" t="s">
        <v>106</v>
      </c>
      <c r="E151" s="297"/>
    </row>
    <row r="152" spans="1:5" ht="10.9" customHeight="1" x14ac:dyDescent="0.25">
      <c r="A152" s="35">
        <v>5285</v>
      </c>
      <c r="B152" s="49" t="s">
        <v>251</v>
      </c>
      <c r="C152" s="50">
        <v>0</v>
      </c>
      <c r="D152" s="51" t="s">
        <v>106</v>
      </c>
      <c r="E152" s="297"/>
    </row>
    <row r="153" spans="1:5" ht="10.9" customHeight="1" x14ac:dyDescent="0.25">
      <c r="A153" s="30">
        <v>5290</v>
      </c>
      <c r="B153" s="242" t="s">
        <v>252</v>
      </c>
      <c r="C153" s="243">
        <v>0</v>
      </c>
      <c r="D153" s="51" t="s">
        <v>106</v>
      </c>
      <c r="E153" s="297"/>
    </row>
    <row r="154" spans="1:5" ht="10.9" customHeight="1" x14ac:dyDescent="0.25">
      <c r="A154" s="35">
        <v>5291</v>
      </c>
      <c r="B154" s="49" t="s">
        <v>253</v>
      </c>
      <c r="C154" s="50">
        <v>0</v>
      </c>
      <c r="D154" s="51" t="s">
        <v>106</v>
      </c>
      <c r="E154" s="297"/>
    </row>
    <row r="155" spans="1:5" ht="10.9" customHeight="1" x14ac:dyDescent="0.25">
      <c r="A155" s="35">
        <v>5292</v>
      </c>
      <c r="B155" s="49" t="s">
        <v>254</v>
      </c>
      <c r="C155" s="50">
        <v>0</v>
      </c>
      <c r="D155" s="51" t="s">
        <v>106</v>
      </c>
      <c r="E155" s="297"/>
    </row>
    <row r="156" spans="1:5" ht="10.9" customHeight="1" x14ac:dyDescent="0.25">
      <c r="A156" s="30">
        <v>5300</v>
      </c>
      <c r="B156" s="242" t="s">
        <v>255</v>
      </c>
      <c r="C156" s="243">
        <v>0</v>
      </c>
      <c r="D156" s="51"/>
      <c r="E156" s="297"/>
    </row>
    <row r="157" spans="1:5" ht="10.9" customHeight="1" x14ac:dyDescent="0.25">
      <c r="A157" s="30">
        <v>5310</v>
      </c>
      <c r="B157" s="242" t="s">
        <v>155</v>
      </c>
      <c r="C157" s="243">
        <v>0</v>
      </c>
      <c r="D157" s="51" t="s">
        <v>106</v>
      </c>
      <c r="E157" s="297"/>
    </row>
    <row r="158" spans="1:5" ht="10.9" customHeight="1" x14ac:dyDescent="0.25">
      <c r="A158" s="35">
        <v>5311</v>
      </c>
      <c r="B158" s="49" t="s">
        <v>256</v>
      </c>
      <c r="C158" s="50">
        <v>0</v>
      </c>
      <c r="D158" s="51" t="s">
        <v>106</v>
      </c>
      <c r="E158" s="297"/>
    </row>
    <row r="159" spans="1:5" ht="10.9" customHeight="1" x14ac:dyDescent="0.25">
      <c r="A159" s="35">
        <v>5312</v>
      </c>
      <c r="B159" s="49" t="s">
        <v>257</v>
      </c>
      <c r="C159" s="50">
        <v>0</v>
      </c>
      <c r="D159" s="51" t="s">
        <v>106</v>
      </c>
      <c r="E159" s="297"/>
    </row>
    <row r="160" spans="1:5" ht="10.9" customHeight="1" x14ac:dyDescent="0.25">
      <c r="A160" s="30">
        <v>5320</v>
      </c>
      <c r="B160" s="242" t="s">
        <v>156</v>
      </c>
      <c r="C160" s="243">
        <v>0</v>
      </c>
      <c r="D160" s="51" t="s">
        <v>106</v>
      </c>
      <c r="E160" s="297"/>
    </row>
    <row r="161" spans="1:5" ht="10.9" customHeight="1" x14ac:dyDescent="0.25">
      <c r="A161" s="35">
        <v>5321</v>
      </c>
      <c r="B161" s="49" t="s">
        <v>258</v>
      </c>
      <c r="C161" s="50">
        <v>0</v>
      </c>
      <c r="D161" s="51" t="s">
        <v>106</v>
      </c>
      <c r="E161" s="297"/>
    </row>
    <row r="162" spans="1:5" ht="10.9" customHeight="1" x14ac:dyDescent="0.25">
      <c r="A162" s="35">
        <v>5322</v>
      </c>
      <c r="B162" s="49" t="s">
        <v>259</v>
      </c>
      <c r="C162" s="50">
        <v>0</v>
      </c>
      <c r="D162" s="51" t="s">
        <v>106</v>
      </c>
      <c r="E162" s="297"/>
    </row>
    <row r="163" spans="1:5" ht="10.9" customHeight="1" x14ac:dyDescent="0.25">
      <c r="A163" s="30">
        <v>5330</v>
      </c>
      <c r="B163" s="242" t="s">
        <v>157</v>
      </c>
      <c r="C163" s="243">
        <v>0</v>
      </c>
      <c r="D163" s="51" t="s">
        <v>106</v>
      </c>
      <c r="E163" s="297"/>
    </row>
    <row r="164" spans="1:5" ht="10.9" customHeight="1" x14ac:dyDescent="0.25">
      <c r="A164" s="35">
        <v>5331</v>
      </c>
      <c r="B164" s="49" t="s">
        <v>260</v>
      </c>
      <c r="C164" s="50">
        <v>0</v>
      </c>
      <c r="D164" s="51" t="s">
        <v>106</v>
      </c>
      <c r="E164" s="297"/>
    </row>
    <row r="165" spans="1:5" ht="10.9" customHeight="1" x14ac:dyDescent="0.25">
      <c r="A165" s="35">
        <v>5332</v>
      </c>
      <c r="B165" s="49" t="s">
        <v>261</v>
      </c>
      <c r="C165" s="50">
        <v>0</v>
      </c>
      <c r="D165" s="51" t="s">
        <v>106</v>
      </c>
      <c r="E165" s="297"/>
    </row>
    <row r="166" spans="1:5" ht="10.9" customHeight="1" x14ac:dyDescent="0.25">
      <c r="A166" s="30">
        <v>5400</v>
      </c>
      <c r="B166" s="242" t="s">
        <v>262</v>
      </c>
      <c r="C166" s="243">
        <v>0</v>
      </c>
      <c r="D166" s="51"/>
      <c r="E166" s="297"/>
    </row>
    <row r="167" spans="1:5" ht="10.9" customHeight="1" x14ac:dyDescent="0.25">
      <c r="A167" s="30">
        <v>5410</v>
      </c>
      <c r="B167" s="242" t="s">
        <v>263</v>
      </c>
      <c r="C167" s="243">
        <v>0</v>
      </c>
      <c r="D167" s="51" t="s">
        <v>106</v>
      </c>
      <c r="E167" s="297"/>
    </row>
    <row r="168" spans="1:5" ht="10.9" customHeight="1" x14ac:dyDescent="0.25">
      <c r="A168" s="35">
        <v>5411</v>
      </c>
      <c r="B168" s="49" t="s">
        <v>264</v>
      </c>
      <c r="C168" s="50">
        <v>0</v>
      </c>
      <c r="D168" s="51" t="s">
        <v>106</v>
      </c>
      <c r="E168" s="297"/>
    </row>
    <row r="169" spans="1:5" ht="10.9" customHeight="1" x14ac:dyDescent="0.25">
      <c r="A169" s="35">
        <v>5412</v>
      </c>
      <c r="B169" s="49" t="s">
        <v>265</v>
      </c>
      <c r="C169" s="50">
        <v>0</v>
      </c>
      <c r="D169" s="51" t="s">
        <v>106</v>
      </c>
      <c r="E169" s="297"/>
    </row>
    <row r="170" spans="1:5" ht="10.9" customHeight="1" x14ac:dyDescent="0.25">
      <c r="A170" s="30">
        <v>5420</v>
      </c>
      <c r="B170" s="242" t="s">
        <v>266</v>
      </c>
      <c r="C170" s="243">
        <v>0</v>
      </c>
      <c r="D170" s="51" t="s">
        <v>106</v>
      </c>
      <c r="E170" s="297"/>
    </row>
    <row r="171" spans="1:5" ht="10.9" customHeight="1" x14ac:dyDescent="0.25">
      <c r="A171" s="35">
        <v>5421</v>
      </c>
      <c r="B171" s="49" t="s">
        <v>267</v>
      </c>
      <c r="C171" s="50">
        <v>0</v>
      </c>
      <c r="D171" s="51" t="s">
        <v>106</v>
      </c>
      <c r="E171" s="297"/>
    </row>
    <row r="172" spans="1:5" ht="10.9" customHeight="1" x14ac:dyDescent="0.25">
      <c r="A172" s="35">
        <v>5422</v>
      </c>
      <c r="B172" s="49" t="s">
        <v>268</v>
      </c>
      <c r="C172" s="50">
        <v>0</v>
      </c>
      <c r="D172" s="51" t="s">
        <v>106</v>
      </c>
      <c r="E172" s="297"/>
    </row>
    <row r="173" spans="1:5" ht="10.9" customHeight="1" x14ac:dyDescent="0.25">
      <c r="A173" s="30">
        <v>5430</v>
      </c>
      <c r="B173" s="242" t="s">
        <v>269</v>
      </c>
      <c r="C173" s="243">
        <v>0</v>
      </c>
      <c r="D173" s="51" t="s">
        <v>106</v>
      </c>
      <c r="E173" s="297"/>
    </row>
    <row r="174" spans="1:5" ht="10.9" customHeight="1" x14ac:dyDescent="0.25">
      <c r="A174" s="35">
        <v>5431</v>
      </c>
      <c r="B174" s="49" t="s">
        <v>270</v>
      </c>
      <c r="C174" s="50">
        <v>0</v>
      </c>
      <c r="D174" s="51" t="s">
        <v>106</v>
      </c>
      <c r="E174" s="297"/>
    </row>
    <row r="175" spans="1:5" ht="10.9" customHeight="1" x14ac:dyDescent="0.25">
      <c r="A175" s="35">
        <v>5432</v>
      </c>
      <c r="B175" s="49" t="s">
        <v>271</v>
      </c>
      <c r="C175" s="50">
        <v>0</v>
      </c>
      <c r="D175" s="51" t="s">
        <v>106</v>
      </c>
      <c r="E175" s="297"/>
    </row>
    <row r="176" spans="1:5" ht="10.9" customHeight="1" x14ac:dyDescent="0.25">
      <c r="A176" s="30">
        <v>5440</v>
      </c>
      <c r="B176" s="242" t="s">
        <v>272</v>
      </c>
      <c r="C176" s="243">
        <v>0</v>
      </c>
      <c r="D176" s="51" t="s">
        <v>106</v>
      </c>
      <c r="E176" s="297"/>
    </row>
    <row r="177" spans="1:5" ht="10.9" customHeight="1" x14ac:dyDescent="0.25">
      <c r="A177" s="35">
        <v>5441</v>
      </c>
      <c r="B177" s="49" t="s">
        <v>272</v>
      </c>
      <c r="C177" s="50">
        <v>0</v>
      </c>
      <c r="D177" s="51" t="s">
        <v>106</v>
      </c>
      <c r="E177" s="297"/>
    </row>
    <row r="178" spans="1:5" ht="10.9" customHeight="1" x14ac:dyDescent="0.25">
      <c r="A178" s="30">
        <v>5450</v>
      </c>
      <c r="B178" s="242" t="s">
        <v>273</v>
      </c>
      <c r="C178" s="243">
        <v>0</v>
      </c>
      <c r="D178" s="51" t="s">
        <v>106</v>
      </c>
      <c r="E178" s="297"/>
    </row>
    <row r="179" spans="1:5" ht="10.9" customHeight="1" x14ac:dyDescent="0.25">
      <c r="A179" s="35">
        <v>5451</v>
      </c>
      <c r="B179" s="49" t="s">
        <v>274</v>
      </c>
      <c r="C179" s="50">
        <v>0</v>
      </c>
      <c r="D179" s="51" t="s">
        <v>106</v>
      </c>
      <c r="E179" s="297"/>
    </row>
    <row r="180" spans="1:5" ht="10.9" customHeight="1" x14ac:dyDescent="0.25">
      <c r="A180" s="35">
        <v>5452</v>
      </c>
      <c r="B180" s="49" t="s">
        <v>275</v>
      </c>
      <c r="C180" s="50">
        <v>0</v>
      </c>
      <c r="D180" s="51" t="s">
        <v>106</v>
      </c>
      <c r="E180" s="297"/>
    </row>
    <row r="181" spans="1:5" ht="10.9" customHeight="1" x14ac:dyDescent="0.25">
      <c r="A181" s="30">
        <v>5500</v>
      </c>
      <c r="B181" s="242" t="s">
        <v>276</v>
      </c>
      <c r="C181" s="243">
        <v>8301553.6200000001</v>
      </c>
      <c r="D181" s="51"/>
      <c r="E181" s="297"/>
    </row>
    <row r="182" spans="1:5" ht="10.9" customHeight="1" x14ac:dyDescent="0.25">
      <c r="A182" s="30">
        <v>5510</v>
      </c>
      <c r="B182" s="242" t="s">
        <v>277</v>
      </c>
      <c r="C182" s="243">
        <v>6798425.0099999998</v>
      </c>
      <c r="D182" s="51">
        <v>1</v>
      </c>
      <c r="E182" s="297"/>
    </row>
    <row r="183" spans="1:5" ht="10.9" customHeight="1" x14ac:dyDescent="0.25">
      <c r="A183" s="35">
        <v>5511</v>
      </c>
      <c r="B183" s="49" t="s">
        <v>278</v>
      </c>
      <c r="C183" s="50">
        <v>0</v>
      </c>
      <c r="D183" s="51">
        <v>0</v>
      </c>
      <c r="E183" s="297"/>
    </row>
    <row r="184" spans="1:5" ht="10.9" customHeight="1" x14ac:dyDescent="0.25">
      <c r="A184" s="35">
        <v>5512</v>
      </c>
      <c r="B184" s="49" t="s">
        <v>279</v>
      </c>
      <c r="C184" s="50">
        <v>0</v>
      </c>
      <c r="D184" s="51">
        <v>0</v>
      </c>
      <c r="E184" s="297"/>
    </row>
    <row r="185" spans="1:5" ht="12.6" customHeight="1" x14ac:dyDescent="0.25">
      <c r="A185" s="35">
        <v>5513</v>
      </c>
      <c r="B185" s="49" t="s">
        <v>280</v>
      </c>
      <c r="C185" s="50">
        <v>2640932.16</v>
      </c>
      <c r="D185" s="51">
        <v>0.381827553480031</v>
      </c>
      <c r="E185" s="504" t="s">
        <v>281</v>
      </c>
    </row>
    <row r="186" spans="1:5" ht="10.9" customHeight="1" x14ac:dyDescent="0.25">
      <c r="A186" s="35">
        <v>5514</v>
      </c>
      <c r="B186" s="49" t="s">
        <v>282</v>
      </c>
      <c r="C186" s="50">
        <v>0</v>
      </c>
      <c r="D186" s="51">
        <v>0</v>
      </c>
      <c r="E186" s="504"/>
    </row>
    <row r="187" spans="1:5" ht="22.9" customHeight="1" x14ac:dyDescent="0.25">
      <c r="A187" s="35">
        <v>5515</v>
      </c>
      <c r="B187" s="49" t="s">
        <v>283</v>
      </c>
      <c r="C187" s="50">
        <v>3905993.25</v>
      </c>
      <c r="D187" s="51">
        <v>0.5696898294482724</v>
      </c>
      <c r="E187" s="504"/>
    </row>
    <row r="188" spans="1:5" ht="10.9" customHeight="1" x14ac:dyDescent="0.25">
      <c r="A188" s="35">
        <v>5516</v>
      </c>
      <c r="B188" s="49" t="s">
        <v>284</v>
      </c>
      <c r="C188" s="50">
        <v>0</v>
      </c>
      <c r="D188" s="51">
        <v>0</v>
      </c>
      <c r="E188" s="297"/>
    </row>
    <row r="189" spans="1:5" ht="10.9" customHeight="1" x14ac:dyDescent="0.25">
      <c r="A189" s="35">
        <v>5517</v>
      </c>
      <c r="B189" s="49" t="s">
        <v>285</v>
      </c>
      <c r="C189" s="50">
        <v>0</v>
      </c>
      <c r="D189" s="51">
        <v>0</v>
      </c>
      <c r="E189" s="297"/>
    </row>
    <row r="190" spans="1:5" ht="10.9" customHeight="1" x14ac:dyDescent="0.25">
      <c r="A190" s="35">
        <v>5518</v>
      </c>
      <c r="B190" s="49" t="s">
        <v>286</v>
      </c>
      <c r="C190" s="50">
        <v>251499.6</v>
      </c>
      <c r="D190" s="51">
        <v>4.8482617071696585E-2</v>
      </c>
      <c r="E190" s="297"/>
    </row>
    <row r="191" spans="1:5" ht="10.9" customHeight="1" x14ac:dyDescent="0.25">
      <c r="A191" s="30">
        <v>5520</v>
      </c>
      <c r="B191" s="242" t="s">
        <v>287</v>
      </c>
      <c r="C191" s="243">
        <v>0</v>
      </c>
      <c r="D191" s="51" t="s">
        <v>106</v>
      </c>
      <c r="E191" s="297"/>
    </row>
    <row r="192" spans="1:5" ht="10.9" customHeight="1" x14ac:dyDescent="0.25">
      <c r="A192" s="35">
        <v>5521</v>
      </c>
      <c r="B192" s="49" t="s">
        <v>288</v>
      </c>
      <c r="C192" s="50">
        <v>0</v>
      </c>
      <c r="D192" s="51" t="s">
        <v>106</v>
      </c>
      <c r="E192" s="297"/>
    </row>
    <row r="193" spans="1:5" ht="10.9" customHeight="1" x14ac:dyDescent="0.25">
      <c r="A193" s="35">
        <v>5522</v>
      </c>
      <c r="B193" s="49" t="s">
        <v>289</v>
      </c>
      <c r="C193" s="50">
        <v>0</v>
      </c>
      <c r="D193" s="51" t="s">
        <v>106</v>
      </c>
      <c r="E193" s="297"/>
    </row>
    <row r="194" spans="1:5" ht="10.9" customHeight="1" x14ac:dyDescent="0.25">
      <c r="A194" s="30">
        <v>5530</v>
      </c>
      <c r="B194" s="242" t="s">
        <v>290</v>
      </c>
      <c r="C194" s="243">
        <v>1503128.61</v>
      </c>
      <c r="D194" s="51">
        <v>1</v>
      </c>
      <c r="E194" s="297"/>
    </row>
    <row r="195" spans="1:5" ht="10.9" customHeight="1" x14ac:dyDescent="0.25">
      <c r="A195" s="35">
        <v>5531</v>
      </c>
      <c r="B195" s="49" t="s">
        <v>291</v>
      </c>
      <c r="C195" s="50">
        <v>0</v>
      </c>
      <c r="D195" s="51">
        <v>0</v>
      </c>
      <c r="E195" s="297"/>
    </row>
    <row r="196" spans="1:5" ht="10.9" customHeight="1" x14ac:dyDescent="0.25">
      <c r="A196" s="35">
        <v>5532</v>
      </c>
      <c r="B196" s="49" t="s">
        <v>292</v>
      </c>
      <c r="C196" s="50">
        <v>0</v>
      </c>
      <c r="D196" s="51">
        <v>0</v>
      </c>
      <c r="E196" s="297"/>
    </row>
    <row r="197" spans="1:5" ht="10.9" customHeight="1" x14ac:dyDescent="0.25">
      <c r="A197" s="35">
        <v>5533</v>
      </c>
      <c r="B197" s="49" t="s">
        <v>293</v>
      </c>
      <c r="C197" s="50">
        <v>0</v>
      </c>
      <c r="D197" s="51">
        <v>0</v>
      </c>
      <c r="E197" s="297"/>
    </row>
    <row r="198" spans="1:5" ht="10.9" customHeight="1" x14ac:dyDescent="0.25">
      <c r="A198" s="35">
        <v>5534</v>
      </c>
      <c r="B198" s="49" t="s">
        <v>294</v>
      </c>
      <c r="C198" s="50">
        <v>0</v>
      </c>
      <c r="D198" s="51">
        <v>0</v>
      </c>
      <c r="E198" s="297"/>
    </row>
    <row r="199" spans="1:5" ht="12.6" customHeight="1" x14ac:dyDescent="0.25">
      <c r="A199" s="35">
        <v>5535</v>
      </c>
      <c r="B199" s="49" t="s">
        <v>295</v>
      </c>
      <c r="C199" s="50">
        <v>1503128.61</v>
      </c>
      <c r="D199" s="51">
        <v>1</v>
      </c>
      <c r="E199" s="297" t="s">
        <v>296</v>
      </c>
    </row>
    <row r="200" spans="1:5" ht="10.9" customHeight="1" x14ac:dyDescent="0.25">
      <c r="A200" s="30">
        <v>5590</v>
      </c>
      <c r="B200" s="242" t="s">
        <v>297</v>
      </c>
      <c r="C200" s="243">
        <v>0</v>
      </c>
      <c r="D200" s="51" t="s">
        <v>106</v>
      </c>
      <c r="E200" s="297"/>
    </row>
    <row r="201" spans="1:5" ht="10.9" customHeight="1" x14ac:dyDescent="0.25">
      <c r="A201" s="35">
        <v>5591</v>
      </c>
      <c r="B201" s="49" t="s">
        <v>298</v>
      </c>
      <c r="C201" s="50">
        <v>0</v>
      </c>
      <c r="D201" s="51" t="s">
        <v>106</v>
      </c>
      <c r="E201" s="297"/>
    </row>
    <row r="202" spans="1:5" ht="10.9" customHeight="1" x14ac:dyDescent="0.25">
      <c r="A202" s="35">
        <v>5592</v>
      </c>
      <c r="B202" s="49" t="s">
        <v>299</v>
      </c>
      <c r="C202" s="50">
        <v>0</v>
      </c>
      <c r="D202" s="51" t="s">
        <v>106</v>
      </c>
      <c r="E202" s="297"/>
    </row>
    <row r="203" spans="1:5" ht="10.9" customHeight="1" x14ac:dyDescent="0.25">
      <c r="A203" s="35">
        <v>5593</v>
      </c>
      <c r="B203" s="49" t="s">
        <v>300</v>
      </c>
      <c r="C203" s="50">
        <v>0</v>
      </c>
      <c r="D203" s="51" t="s">
        <v>106</v>
      </c>
      <c r="E203" s="297"/>
    </row>
    <row r="204" spans="1:5" ht="10.9" customHeight="1" x14ac:dyDescent="0.25">
      <c r="A204" s="35">
        <v>5594</v>
      </c>
      <c r="B204" s="49" t="s">
        <v>301</v>
      </c>
      <c r="C204" s="50">
        <v>0</v>
      </c>
      <c r="D204" s="51" t="s">
        <v>106</v>
      </c>
      <c r="E204" s="297"/>
    </row>
    <row r="205" spans="1:5" ht="10.9" customHeight="1" x14ac:dyDescent="0.25">
      <c r="A205" s="35">
        <v>5595</v>
      </c>
      <c r="B205" s="49" t="s">
        <v>302</v>
      </c>
      <c r="C205" s="50">
        <v>0</v>
      </c>
      <c r="D205" s="51" t="s">
        <v>106</v>
      </c>
      <c r="E205" s="297"/>
    </row>
    <row r="206" spans="1:5" ht="10.9" customHeight="1" x14ac:dyDescent="0.25">
      <c r="A206" s="35">
        <v>5596</v>
      </c>
      <c r="B206" s="49" t="s">
        <v>183</v>
      </c>
      <c r="C206" s="50">
        <v>0</v>
      </c>
      <c r="D206" s="51" t="s">
        <v>106</v>
      </c>
      <c r="E206" s="297"/>
    </row>
    <row r="207" spans="1:5" ht="10.9" customHeight="1" x14ac:dyDescent="0.25">
      <c r="A207" s="35">
        <v>5597</v>
      </c>
      <c r="B207" s="49" t="s">
        <v>303</v>
      </c>
      <c r="C207" s="50">
        <v>0</v>
      </c>
      <c r="D207" s="51" t="s">
        <v>106</v>
      </c>
      <c r="E207" s="297"/>
    </row>
    <row r="208" spans="1:5" ht="10.9" customHeight="1" x14ac:dyDescent="0.25">
      <c r="A208" s="35">
        <v>5598</v>
      </c>
      <c r="B208" s="49" t="s">
        <v>304</v>
      </c>
      <c r="C208" s="50">
        <v>0</v>
      </c>
      <c r="D208" s="51" t="s">
        <v>106</v>
      </c>
      <c r="E208" s="297"/>
    </row>
    <row r="209" spans="1:5" ht="10.9" customHeight="1" x14ac:dyDescent="0.25">
      <c r="A209" s="35">
        <v>5599</v>
      </c>
      <c r="B209" s="49" t="s">
        <v>305</v>
      </c>
      <c r="C209" s="50">
        <v>0</v>
      </c>
      <c r="D209" s="51" t="s">
        <v>106</v>
      </c>
      <c r="E209" s="297"/>
    </row>
    <row r="210" spans="1:5" ht="10.9" customHeight="1" x14ac:dyDescent="0.25">
      <c r="A210" s="30">
        <v>5600</v>
      </c>
      <c r="B210" s="242" t="s">
        <v>306</v>
      </c>
      <c r="C210" s="243">
        <v>0</v>
      </c>
      <c r="D210" s="51"/>
      <c r="E210" s="297"/>
    </row>
    <row r="211" spans="1:5" ht="10.9" customHeight="1" x14ac:dyDescent="0.25">
      <c r="A211" s="30">
        <v>5610</v>
      </c>
      <c r="B211" s="242" t="s">
        <v>307</v>
      </c>
      <c r="C211" s="243">
        <v>0</v>
      </c>
      <c r="D211" s="51" t="s">
        <v>106</v>
      </c>
      <c r="E211" s="297"/>
    </row>
    <row r="212" spans="1:5" ht="10.9" customHeight="1" x14ac:dyDescent="0.25">
      <c r="A212" s="35">
        <v>5611</v>
      </c>
      <c r="B212" s="49" t="s">
        <v>308</v>
      </c>
      <c r="C212" s="50">
        <v>0</v>
      </c>
      <c r="D212" s="51" t="s">
        <v>106</v>
      </c>
      <c r="E212" s="297"/>
    </row>
    <row r="213" spans="1:5" ht="10.9" customHeight="1" x14ac:dyDescent="0.25">
      <c r="A213" s="25"/>
      <c r="B213" s="25"/>
      <c r="C213" s="25"/>
      <c r="D213" s="26"/>
      <c r="E213" s="25"/>
    </row>
    <row r="214" spans="1:5" ht="10.9" customHeight="1" x14ac:dyDescent="0.25">
      <c r="A214" s="25"/>
      <c r="B214" s="25" t="s">
        <v>309</v>
      </c>
      <c r="C214" s="25"/>
      <c r="D214" s="26"/>
      <c r="E214" s="25"/>
    </row>
  </sheetData>
  <mergeCells count="5">
    <mergeCell ref="A1:C1"/>
    <mergeCell ref="A2:C2"/>
    <mergeCell ref="A3:C3"/>
    <mergeCell ref="A4:C4"/>
    <mergeCell ref="E185:E187"/>
  </mergeCells>
  <pageMargins left="0.45" right="0.31" top="0.19685039370078741" bottom="1.0629921259842521" header="0" footer="0"/>
  <pageSetup scale="90"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N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3.140625" customWidth="1"/>
    <col min="11" max="26" width="9.140625" customWidth="1"/>
  </cols>
  <sheetData>
    <row r="1" spans="1:10" ht="11.25" customHeight="1" x14ac:dyDescent="0.25">
      <c r="A1" s="521" t="s">
        <v>1960</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1961</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4" ht="9.75" customHeight="1" x14ac:dyDescent="0.25">
      <c r="A33" s="25">
        <v>7620</v>
      </c>
      <c r="B33" s="67" t="s">
        <v>613</v>
      </c>
      <c r="C33" s="54">
        <v>0</v>
      </c>
      <c r="D33" s="54">
        <v>0</v>
      </c>
      <c r="E33" s="54">
        <v>0</v>
      </c>
      <c r="F33" s="54">
        <v>0</v>
      </c>
      <c r="G33" s="25"/>
      <c r="H33" s="25"/>
      <c r="I33" s="25"/>
      <c r="J33" s="25"/>
    </row>
    <row r="34" spans="1:14" ht="9.75" customHeight="1" x14ac:dyDescent="0.25">
      <c r="A34" s="25">
        <v>7630</v>
      </c>
      <c r="B34" s="67" t="s">
        <v>614</v>
      </c>
      <c r="C34" s="54">
        <v>0</v>
      </c>
      <c r="D34" s="54">
        <v>0</v>
      </c>
      <c r="E34" s="54">
        <v>0</v>
      </c>
      <c r="F34" s="54">
        <v>0</v>
      </c>
      <c r="G34" s="25"/>
      <c r="H34" s="25"/>
      <c r="I34" s="25"/>
      <c r="J34" s="25"/>
    </row>
    <row r="35" spans="1:14" ht="9.75" customHeight="1" x14ac:dyDescent="0.25">
      <c r="A35" s="25">
        <v>7640</v>
      </c>
      <c r="B35" s="67" t="s">
        <v>615</v>
      </c>
      <c r="C35" s="54">
        <v>0</v>
      </c>
      <c r="D35" s="54">
        <v>0</v>
      </c>
      <c r="E35" s="54">
        <v>0</v>
      </c>
      <c r="F35" s="54">
        <v>0</v>
      </c>
      <c r="G35" s="25"/>
      <c r="H35" s="25"/>
      <c r="I35" s="25"/>
      <c r="J35" s="25"/>
    </row>
    <row r="36" spans="1:14" ht="9.75" customHeight="1" x14ac:dyDescent="0.25">
      <c r="A36" s="25"/>
      <c r="B36" s="25"/>
      <c r="C36" s="54"/>
      <c r="D36" s="54"/>
      <c r="E36" s="54"/>
      <c r="F36" s="54"/>
      <c r="G36" s="25"/>
      <c r="H36" s="25"/>
      <c r="I36" s="25"/>
      <c r="J36" s="25"/>
    </row>
    <row r="37" spans="1:14" ht="9.75" customHeight="1" x14ac:dyDescent="0.25">
      <c r="A37" s="59">
        <v>8000</v>
      </c>
      <c r="B37" s="60" t="s">
        <v>616</v>
      </c>
      <c r="C37" s="62"/>
      <c r="D37" s="62"/>
      <c r="E37" s="62"/>
      <c r="F37" s="62"/>
      <c r="G37" s="62"/>
      <c r="H37" s="62"/>
      <c r="I37" s="62"/>
      <c r="J37" s="62"/>
    </row>
    <row r="38" spans="1:14" ht="9.75" customHeight="1" thickBot="1" x14ac:dyDescent="0.3">
      <c r="A38" s="25"/>
      <c r="B38" s="25"/>
      <c r="C38" s="25"/>
      <c r="D38" s="25"/>
      <c r="E38" s="25"/>
      <c r="F38" s="25"/>
      <c r="G38" s="25"/>
      <c r="H38" s="25"/>
      <c r="I38" s="25"/>
      <c r="J38" s="25"/>
    </row>
    <row r="39" spans="1:14" ht="9.75" customHeight="1" x14ac:dyDescent="0.25">
      <c r="A39" s="25"/>
      <c r="B39" s="536" t="s">
        <v>617</v>
      </c>
      <c r="C39" s="537"/>
      <c r="D39" s="25"/>
      <c r="E39" s="25"/>
      <c r="F39" s="25"/>
      <c r="G39" s="25"/>
      <c r="H39" s="25"/>
      <c r="I39" s="25"/>
      <c r="J39" s="25"/>
    </row>
    <row r="40" spans="1:14" ht="9.75" customHeight="1" x14ac:dyDescent="0.25">
      <c r="A40" s="25"/>
      <c r="B40" s="137" t="s">
        <v>528</v>
      </c>
      <c r="C40" s="138">
        <v>2024</v>
      </c>
      <c r="D40" s="25"/>
      <c r="E40" s="25"/>
      <c r="F40" s="25"/>
      <c r="G40" s="25"/>
      <c r="H40" s="25"/>
      <c r="I40" s="25"/>
      <c r="J40" s="25"/>
    </row>
    <row r="41" spans="1:14" ht="9.75" customHeight="1" x14ac:dyDescent="0.25">
      <c r="A41" s="25">
        <v>8110</v>
      </c>
      <c r="B41" s="120" t="s">
        <v>618</v>
      </c>
      <c r="C41" s="201">
        <v>0</v>
      </c>
      <c r="D41" s="25"/>
      <c r="E41" s="25"/>
      <c r="F41" s="25"/>
      <c r="G41" s="25"/>
      <c r="H41" s="25"/>
      <c r="I41" s="25"/>
      <c r="J41" s="25"/>
    </row>
    <row r="42" spans="1:14" ht="9.75" customHeight="1" x14ac:dyDescent="0.25">
      <c r="A42" s="25">
        <v>8120</v>
      </c>
      <c r="B42" s="120" t="s">
        <v>619</v>
      </c>
      <c r="C42" s="201">
        <v>1702333.8700000048</v>
      </c>
      <c r="D42" s="25"/>
      <c r="E42" s="25"/>
      <c r="F42" s="25"/>
      <c r="G42" s="25"/>
    </row>
    <row r="43" spans="1:14" ht="9.75" customHeight="1" x14ac:dyDescent="0.25">
      <c r="A43" s="25">
        <v>8130</v>
      </c>
      <c r="B43" s="120" t="s">
        <v>620</v>
      </c>
      <c r="C43" s="201">
        <v>0</v>
      </c>
      <c r="D43" s="25"/>
      <c r="E43" s="25"/>
      <c r="F43" s="25"/>
      <c r="G43" s="25"/>
      <c r="H43" s="25"/>
      <c r="I43" s="25"/>
      <c r="J43" s="25"/>
      <c r="L43" s="25"/>
      <c r="M43" s="25"/>
      <c r="N43" s="25"/>
    </row>
    <row r="44" spans="1:14" ht="9.75" customHeight="1" x14ac:dyDescent="0.25">
      <c r="A44" s="25">
        <v>8140</v>
      </c>
      <c r="B44" s="120" t="s">
        <v>621</v>
      </c>
      <c r="C44" s="201">
        <v>-0.49</v>
      </c>
      <c r="D44" s="25"/>
      <c r="E44" s="25"/>
      <c r="F44" s="25"/>
      <c r="G44" s="25"/>
      <c r="H44" s="25"/>
      <c r="I44" s="25"/>
      <c r="J44" s="25"/>
      <c r="L44" s="25"/>
      <c r="M44" s="25"/>
      <c r="N44" s="25"/>
    </row>
    <row r="45" spans="1:14" ht="9.75" customHeight="1" thickBot="1" x14ac:dyDescent="0.3">
      <c r="A45" s="25">
        <v>8150</v>
      </c>
      <c r="B45" s="122" t="s">
        <v>622</v>
      </c>
      <c r="C45" s="202">
        <v>60170200.82</v>
      </c>
      <c r="D45" s="25"/>
      <c r="E45" s="25"/>
      <c r="F45" s="25"/>
      <c r="G45" s="25"/>
      <c r="H45" s="25"/>
      <c r="I45" s="25"/>
      <c r="J45" s="25"/>
      <c r="L45" s="25"/>
      <c r="M45" s="25"/>
      <c r="N45" s="25"/>
    </row>
    <row r="46" spans="1:14" ht="9.75" customHeight="1" x14ac:dyDescent="0.25">
      <c r="A46" s="25"/>
      <c r="B46" s="25"/>
      <c r="C46" s="25"/>
      <c r="D46" s="25"/>
      <c r="E46" s="25"/>
      <c r="F46" s="25"/>
      <c r="G46" s="25"/>
      <c r="H46" s="25"/>
      <c r="I46" s="25"/>
      <c r="J46" s="25"/>
      <c r="L46" s="25"/>
      <c r="M46" s="25"/>
      <c r="N46" s="25"/>
    </row>
    <row r="47" spans="1:14" ht="9.75" customHeight="1" thickBot="1" x14ac:dyDescent="0.3">
      <c r="A47" s="25"/>
      <c r="B47" s="25"/>
      <c r="C47" s="25"/>
      <c r="D47" s="25"/>
      <c r="E47" s="25"/>
      <c r="F47" s="25"/>
      <c r="G47" s="25"/>
      <c r="H47" s="25"/>
      <c r="I47" s="25"/>
      <c r="J47" s="25"/>
      <c r="L47" s="25"/>
      <c r="M47" s="25"/>
      <c r="N47" s="25"/>
    </row>
    <row r="48" spans="1:14" ht="9.75" customHeight="1" x14ac:dyDescent="0.25">
      <c r="A48" s="25"/>
      <c r="B48" s="536" t="s">
        <v>623</v>
      </c>
      <c r="C48" s="537"/>
      <c r="D48" s="25"/>
      <c r="E48" s="25"/>
      <c r="F48" s="25"/>
      <c r="G48" s="25"/>
      <c r="H48" s="25"/>
      <c r="I48" s="25"/>
      <c r="J48" s="25"/>
      <c r="L48" s="25"/>
      <c r="M48" s="25"/>
      <c r="N48" s="25"/>
    </row>
    <row r="49" spans="1:3" ht="9.75" customHeight="1" x14ac:dyDescent="0.25">
      <c r="A49" s="25"/>
      <c r="B49" s="137" t="s">
        <v>528</v>
      </c>
      <c r="C49" s="138">
        <v>2024</v>
      </c>
    </row>
    <row r="50" spans="1:3" ht="9.75" customHeight="1" x14ac:dyDescent="0.25">
      <c r="A50" s="25">
        <v>8210</v>
      </c>
      <c r="B50" s="120" t="s">
        <v>624</v>
      </c>
      <c r="C50" s="196">
        <v>0</v>
      </c>
    </row>
    <row r="51" spans="1:3" ht="9.75" customHeight="1" x14ac:dyDescent="0.25">
      <c r="A51" s="25">
        <v>8220</v>
      </c>
      <c r="B51" s="120" t="s">
        <v>625</v>
      </c>
      <c r="C51" s="196">
        <v>11027021.670000002</v>
      </c>
    </row>
    <row r="52" spans="1:3" ht="9.75" customHeight="1" x14ac:dyDescent="0.25">
      <c r="A52" s="25">
        <v>8230</v>
      </c>
      <c r="B52" s="120" t="s">
        <v>626</v>
      </c>
      <c r="C52" s="196">
        <v>0</v>
      </c>
    </row>
    <row r="53" spans="1:3" ht="9.75" customHeight="1" x14ac:dyDescent="0.25">
      <c r="A53" s="25">
        <v>8240</v>
      </c>
      <c r="B53" s="120" t="s">
        <v>627</v>
      </c>
      <c r="C53" s="196">
        <v>0</v>
      </c>
    </row>
    <row r="54" spans="1:3" ht="9.75" customHeight="1" x14ac:dyDescent="0.25">
      <c r="A54" s="25">
        <v>8250</v>
      </c>
      <c r="B54" s="120" t="s">
        <v>628</v>
      </c>
      <c r="C54" s="196">
        <v>0</v>
      </c>
    </row>
    <row r="55" spans="1:3" ht="9.75" customHeight="1" x14ac:dyDescent="0.25">
      <c r="A55" s="25">
        <v>8260</v>
      </c>
      <c r="B55" s="120" t="s">
        <v>629</v>
      </c>
      <c r="C55" s="196">
        <v>2974892.4600000009</v>
      </c>
    </row>
    <row r="56" spans="1:3" ht="9.75" customHeight="1" thickBot="1" x14ac:dyDescent="0.3">
      <c r="A56" s="25">
        <v>8270</v>
      </c>
      <c r="B56" s="122" t="s">
        <v>630</v>
      </c>
      <c r="C56" s="197">
        <v>47870620.07</v>
      </c>
    </row>
    <row r="57" spans="1:3" ht="9.75" customHeight="1" x14ac:dyDescent="0.25">
      <c r="A57" s="25"/>
      <c r="B57" s="25"/>
      <c r="C57" s="25"/>
    </row>
    <row r="58" spans="1:3" ht="9.75" customHeight="1" x14ac:dyDescent="0.25">
      <c r="A58" s="25"/>
      <c r="B58" s="25"/>
      <c r="C58" s="25"/>
    </row>
    <row r="59" spans="1:3" ht="9.75" customHeight="1" x14ac:dyDescent="0.25">
      <c r="A59" s="25"/>
      <c r="B59" s="25" t="s">
        <v>309</v>
      </c>
      <c r="C59" s="25"/>
    </row>
  </sheetData>
  <mergeCells count="6">
    <mergeCell ref="B48:C48"/>
    <mergeCell ref="A1:F1"/>
    <mergeCell ref="A2:F2"/>
    <mergeCell ref="A3:F3"/>
    <mergeCell ref="A4:F4"/>
    <mergeCell ref="B39:C39"/>
  </mergeCells>
  <pageMargins left="0.70866141732283472" right="0.70866141732283472" top="0.74803149606299213" bottom="0.74803149606299213" header="0" footer="0"/>
  <pageSetup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98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49.140625" customWidth="1"/>
    <col min="6" max="7" width="9.140625" customWidth="1"/>
  </cols>
  <sheetData>
    <row r="1" spans="1:7" ht="11.25" customHeight="1" x14ac:dyDescent="0.25">
      <c r="A1" s="521" t="s">
        <v>57</v>
      </c>
      <c r="B1" s="519"/>
      <c r="C1" s="519"/>
      <c r="D1" s="126" t="s">
        <v>92</v>
      </c>
      <c r="E1" s="114">
        <v>2024</v>
      </c>
    </row>
    <row r="2" spans="1:7" ht="11.25" customHeight="1" x14ac:dyDescent="0.25">
      <c r="A2" s="521" t="s">
        <v>93</v>
      </c>
      <c r="B2" s="519"/>
      <c r="C2" s="519"/>
      <c r="D2" s="126" t="s">
        <v>94</v>
      </c>
      <c r="E2" s="114" t="s">
        <v>636</v>
      </c>
    </row>
    <row r="3" spans="1:7" ht="11.25" customHeight="1" x14ac:dyDescent="0.25">
      <c r="A3" s="521" t="s">
        <v>1962</v>
      </c>
      <c r="B3" s="519"/>
      <c r="C3" s="519"/>
      <c r="D3" s="126" t="s">
        <v>95</v>
      </c>
      <c r="E3" s="114" t="s">
        <v>638</v>
      </c>
    </row>
    <row r="4" spans="1:7" ht="11.25" customHeight="1" x14ac:dyDescent="0.25">
      <c r="A4" s="521" t="s">
        <v>96</v>
      </c>
      <c r="B4" s="519"/>
      <c r="C4" s="519"/>
      <c r="D4" s="127"/>
      <c r="E4" s="127"/>
    </row>
    <row r="5" spans="1:7" ht="9.75" customHeight="1" x14ac:dyDescent="0.25">
      <c r="A5" s="128" t="s">
        <v>97</v>
      </c>
      <c r="B5" s="115"/>
      <c r="C5" s="115"/>
      <c r="D5" s="129"/>
      <c r="E5" s="115"/>
    </row>
    <row r="6" spans="1:7" ht="9.75" customHeight="1" x14ac:dyDescent="0.25">
      <c r="A6" s="25"/>
      <c r="B6" s="25"/>
      <c r="C6" s="25"/>
      <c r="D6" s="26"/>
      <c r="E6" s="25"/>
    </row>
    <row r="7" spans="1:7" ht="9.75" customHeight="1" x14ac:dyDescent="0.25">
      <c r="A7" s="115" t="s">
        <v>98</v>
      </c>
      <c r="B7" s="115"/>
      <c r="C7" s="115"/>
      <c r="D7" s="129"/>
      <c r="E7" s="115"/>
    </row>
    <row r="8" spans="1:7" ht="9.75" customHeight="1" x14ac:dyDescent="0.25">
      <c r="A8" s="28" t="s">
        <v>99</v>
      </c>
      <c r="B8" s="28" t="s">
        <v>100</v>
      </c>
      <c r="C8" s="27" t="s">
        <v>101</v>
      </c>
      <c r="D8" s="29" t="s">
        <v>102</v>
      </c>
      <c r="E8" s="27" t="s">
        <v>103</v>
      </c>
    </row>
    <row r="9" spans="1:7" ht="9.75" customHeight="1" x14ac:dyDescent="0.25">
      <c r="A9" s="30">
        <v>4000</v>
      </c>
      <c r="B9" s="31" t="s">
        <v>104</v>
      </c>
      <c r="C9" s="32">
        <v>99131275.510000005</v>
      </c>
      <c r="D9" s="33"/>
      <c r="E9" s="25"/>
      <c r="G9" s="203"/>
    </row>
    <row r="10" spans="1:7" ht="9.75" customHeight="1" x14ac:dyDescent="0.25">
      <c r="A10" s="30">
        <v>4100</v>
      </c>
      <c r="B10" s="31" t="s">
        <v>34</v>
      </c>
      <c r="C10" s="32">
        <v>63379186.759999998</v>
      </c>
      <c r="D10" s="33"/>
      <c r="E10" s="25"/>
    </row>
    <row r="11" spans="1:7" ht="11.25" customHeight="1" x14ac:dyDescent="0.25">
      <c r="A11" s="30">
        <v>4110</v>
      </c>
      <c r="B11" s="31" t="s">
        <v>105</v>
      </c>
      <c r="C11" s="32">
        <v>0</v>
      </c>
      <c r="D11" s="33" t="str">
        <f t="shared" ref="D11:D20" si="0">IFERROR(C11/$C$12,"")</f>
        <v/>
      </c>
      <c r="E11" s="25"/>
    </row>
    <row r="12" spans="1:7" ht="9.75" customHeight="1" x14ac:dyDescent="0.25">
      <c r="A12" s="35">
        <v>4111</v>
      </c>
      <c r="B12" s="5" t="s">
        <v>107</v>
      </c>
      <c r="C12" s="36">
        <v>0</v>
      </c>
      <c r="D12" s="33" t="str">
        <f t="shared" si="0"/>
        <v/>
      </c>
      <c r="E12" s="25"/>
    </row>
    <row r="13" spans="1:7" ht="9.75" customHeight="1" x14ac:dyDescent="0.25">
      <c r="A13" s="35">
        <v>4112</v>
      </c>
      <c r="B13" s="5" t="s">
        <v>108</v>
      </c>
      <c r="C13" s="36">
        <v>0</v>
      </c>
      <c r="D13" s="33" t="str">
        <f t="shared" si="0"/>
        <v/>
      </c>
      <c r="E13" s="25"/>
    </row>
    <row r="14" spans="1:7" ht="9.75" customHeight="1" x14ac:dyDescent="0.25">
      <c r="A14" s="35">
        <v>4113</v>
      </c>
      <c r="B14" s="5" t="s">
        <v>109</v>
      </c>
      <c r="C14" s="36">
        <v>0</v>
      </c>
      <c r="D14" s="33" t="str">
        <f t="shared" si="0"/>
        <v/>
      </c>
      <c r="E14" s="25"/>
    </row>
    <row r="15" spans="1:7" ht="9.75" customHeight="1" x14ac:dyDescent="0.25">
      <c r="A15" s="35">
        <v>4114</v>
      </c>
      <c r="B15" s="5" t="s">
        <v>110</v>
      </c>
      <c r="C15" s="36">
        <v>0</v>
      </c>
      <c r="D15" s="33" t="str">
        <f t="shared" si="0"/>
        <v/>
      </c>
      <c r="E15" s="25"/>
    </row>
    <row r="16" spans="1:7"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7" ht="9.75" customHeight="1" x14ac:dyDescent="0.25">
      <c r="A33" s="35">
        <v>4144</v>
      </c>
      <c r="B33" s="5" t="s">
        <v>128</v>
      </c>
      <c r="C33" s="36">
        <v>0</v>
      </c>
      <c r="D33" s="33" t="str">
        <f t="shared" si="3"/>
        <v/>
      </c>
      <c r="E33" s="25"/>
    </row>
    <row r="34" spans="1:7" ht="9.75" customHeight="1" x14ac:dyDescent="0.25">
      <c r="A34" s="35">
        <v>4145</v>
      </c>
      <c r="B34" s="37" t="s">
        <v>129</v>
      </c>
      <c r="C34" s="36">
        <v>0</v>
      </c>
      <c r="D34" s="33" t="str">
        <f t="shared" si="3"/>
        <v/>
      </c>
      <c r="E34" s="25"/>
    </row>
    <row r="35" spans="1:7" ht="9.75" customHeight="1" x14ac:dyDescent="0.25">
      <c r="A35" s="35">
        <v>4149</v>
      </c>
      <c r="B35" s="5" t="s">
        <v>130</v>
      </c>
      <c r="C35" s="36">
        <v>0</v>
      </c>
      <c r="D35" s="33" t="str">
        <f t="shared" si="3"/>
        <v/>
      </c>
      <c r="E35" s="25"/>
    </row>
    <row r="36" spans="1:7" ht="9.75" customHeight="1" x14ac:dyDescent="0.25">
      <c r="A36" s="30">
        <v>4150</v>
      </c>
      <c r="B36" s="31" t="s">
        <v>131</v>
      </c>
      <c r="C36" s="32">
        <v>0</v>
      </c>
      <c r="D36" s="33" t="str">
        <f t="shared" ref="D36:D38" si="4">IFERROR(C36/$C$36,"")</f>
        <v/>
      </c>
      <c r="E36" s="25"/>
    </row>
    <row r="37" spans="1:7" ht="9.75" customHeight="1" x14ac:dyDescent="0.25">
      <c r="A37" s="35">
        <v>4151</v>
      </c>
      <c r="B37" s="5" t="s">
        <v>131</v>
      </c>
      <c r="C37" s="36">
        <v>0</v>
      </c>
      <c r="D37" s="33" t="str">
        <f t="shared" si="4"/>
        <v/>
      </c>
      <c r="E37" s="25"/>
    </row>
    <row r="38" spans="1:7" ht="9.75" customHeight="1" x14ac:dyDescent="0.25">
      <c r="A38" s="35">
        <v>4154</v>
      </c>
      <c r="B38" s="37" t="s">
        <v>133</v>
      </c>
      <c r="C38" s="36">
        <v>0</v>
      </c>
      <c r="D38" s="33" t="str">
        <f t="shared" si="4"/>
        <v/>
      </c>
      <c r="E38" s="25"/>
    </row>
    <row r="39" spans="1:7" ht="9.75" customHeight="1" x14ac:dyDescent="0.25">
      <c r="A39" s="30">
        <v>4160</v>
      </c>
      <c r="B39" s="31" t="s">
        <v>134</v>
      </c>
      <c r="C39" s="32">
        <v>0</v>
      </c>
      <c r="D39" s="33" t="str">
        <f t="shared" ref="D39:D47" si="5">IFERROR(C39/$C$39,"")</f>
        <v/>
      </c>
      <c r="E39" s="25"/>
    </row>
    <row r="40" spans="1:7" ht="9.75" customHeight="1" x14ac:dyDescent="0.25">
      <c r="A40" s="35">
        <v>4161</v>
      </c>
      <c r="B40" s="5" t="s">
        <v>135</v>
      </c>
      <c r="C40" s="36">
        <v>0</v>
      </c>
      <c r="D40" s="33" t="str">
        <f t="shared" si="5"/>
        <v/>
      </c>
      <c r="E40" s="25"/>
    </row>
    <row r="41" spans="1:7" ht="9.75" customHeight="1" x14ac:dyDescent="0.25">
      <c r="A41" s="35">
        <v>4162</v>
      </c>
      <c r="B41" s="5" t="s">
        <v>136</v>
      </c>
      <c r="C41" s="36">
        <v>0</v>
      </c>
      <c r="D41" s="33" t="str">
        <f t="shared" si="5"/>
        <v/>
      </c>
      <c r="E41" s="25"/>
    </row>
    <row r="42" spans="1:7" ht="9.75" customHeight="1" x14ac:dyDescent="0.25">
      <c r="A42" s="35">
        <v>4163</v>
      </c>
      <c r="B42" s="5" t="s">
        <v>137</v>
      </c>
      <c r="C42" s="36">
        <v>0</v>
      </c>
      <c r="D42" s="33" t="str">
        <f t="shared" si="5"/>
        <v/>
      </c>
      <c r="E42" s="25"/>
    </row>
    <row r="43" spans="1:7" ht="9.75" customHeight="1" x14ac:dyDescent="0.25">
      <c r="A43" s="35">
        <v>4164</v>
      </c>
      <c r="B43" s="5" t="s">
        <v>138</v>
      </c>
      <c r="C43" s="36">
        <v>0</v>
      </c>
      <c r="D43" s="33" t="str">
        <f t="shared" si="5"/>
        <v/>
      </c>
      <c r="E43" s="25"/>
    </row>
    <row r="44" spans="1:7" ht="9.75" customHeight="1" x14ac:dyDescent="0.25">
      <c r="A44" s="35">
        <v>4165</v>
      </c>
      <c r="B44" s="5" t="s">
        <v>139</v>
      </c>
      <c r="C44" s="36">
        <v>0</v>
      </c>
      <c r="D44" s="33" t="str">
        <f t="shared" si="5"/>
        <v/>
      </c>
      <c r="E44" s="25"/>
    </row>
    <row r="45" spans="1:7" ht="9.75" customHeight="1" x14ac:dyDescent="0.25">
      <c r="A45" s="35">
        <v>4166</v>
      </c>
      <c r="B45" s="37" t="s">
        <v>140</v>
      </c>
      <c r="C45" s="36">
        <v>0</v>
      </c>
      <c r="D45" s="33" t="str">
        <f t="shared" si="5"/>
        <v/>
      </c>
      <c r="E45" s="25"/>
    </row>
    <row r="46" spans="1:7" ht="9.75" customHeight="1" x14ac:dyDescent="0.25">
      <c r="A46" s="35">
        <v>4168</v>
      </c>
      <c r="B46" s="5" t="s">
        <v>141</v>
      </c>
      <c r="C46" s="36">
        <v>0</v>
      </c>
      <c r="D46" s="33" t="str">
        <f t="shared" si="5"/>
        <v/>
      </c>
      <c r="E46" s="25"/>
    </row>
    <row r="47" spans="1:7" ht="9.75" customHeight="1" x14ac:dyDescent="0.25">
      <c r="A47" s="35">
        <v>4169</v>
      </c>
      <c r="B47" s="5" t="s">
        <v>142</v>
      </c>
      <c r="C47" s="36">
        <v>0</v>
      </c>
      <c r="D47" s="33" t="str">
        <f t="shared" si="5"/>
        <v/>
      </c>
      <c r="E47" s="25"/>
    </row>
    <row r="48" spans="1:7" ht="9.75" customHeight="1" x14ac:dyDescent="0.25">
      <c r="A48" s="30">
        <v>4170</v>
      </c>
      <c r="B48" s="31" t="s">
        <v>143</v>
      </c>
      <c r="C48" s="32">
        <v>63379186.759999998</v>
      </c>
      <c r="D48" s="33">
        <f t="shared" ref="D48:D56" si="6">IFERROR(C48/$C$48,"")</f>
        <v>1</v>
      </c>
      <c r="E48" s="25"/>
      <c r="G48" s="203"/>
    </row>
    <row r="49" spans="1:7" ht="9.75" customHeight="1" x14ac:dyDescent="0.25">
      <c r="A49" s="35">
        <v>4171</v>
      </c>
      <c r="B49" s="5" t="s">
        <v>144</v>
      </c>
      <c r="C49" s="36">
        <v>0</v>
      </c>
      <c r="D49" s="33">
        <f t="shared" si="6"/>
        <v>0</v>
      </c>
      <c r="E49" s="25"/>
    </row>
    <row r="50" spans="1:7" ht="9.75" customHeight="1" x14ac:dyDescent="0.25">
      <c r="A50" s="35">
        <v>4172</v>
      </c>
      <c r="B50" s="5" t="s">
        <v>145</v>
      </c>
      <c r="C50" s="36">
        <v>0</v>
      </c>
      <c r="D50" s="33">
        <f t="shared" si="6"/>
        <v>0</v>
      </c>
      <c r="E50" s="25"/>
    </row>
    <row r="51" spans="1:7" s="255" customFormat="1" ht="22.5" x14ac:dyDescent="0.25">
      <c r="A51" s="35">
        <v>4173</v>
      </c>
      <c r="B51" s="297" t="s">
        <v>146</v>
      </c>
      <c r="C51" s="50">
        <v>63379186.759999998</v>
      </c>
      <c r="D51" s="51">
        <f t="shared" si="6"/>
        <v>1</v>
      </c>
      <c r="E51" s="261" t="s">
        <v>676</v>
      </c>
      <c r="G51" s="300"/>
    </row>
    <row r="52" spans="1:7" ht="9.75" customHeight="1" x14ac:dyDescent="0.25">
      <c r="A52" s="35">
        <v>4174</v>
      </c>
      <c r="B52" s="37" t="s">
        <v>148</v>
      </c>
      <c r="C52" s="36">
        <v>0</v>
      </c>
      <c r="D52" s="33">
        <f t="shared" si="6"/>
        <v>0</v>
      </c>
      <c r="E52" s="25"/>
    </row>
    <row r="53" spans="1:7" ht="9.75" customHeight="1" x14ac:dyDescent="0.25">
      <c r="A53" s="35">
        <v>4175</v>
      </c>
      <c r="B53" s="37" t="s">
        <v>149</v>
      </c>
      <c r="C53" s="36">
        <v>0</v>
      </c>
      <c r="D53" s="33">
        <f t="shared" si="6"/>
        <v>0</v>
      </c>
      <c r="E53" s="25"/>
    </row>
    <row r="54" spans="1:7" ht="9.75" customHeight="1" x14ac:dyDescent="0.25">
      <c r="A54" s="35">
        <v>4176</v>
      </c>
      <c r="B54" s="37" t="s">
        <v>150</v>
      </c>
      <c r="C54" s="36">
        <v>0</v>
      </c>
      <c r="D54" s="33">
        <f t="shared" si="6"/>
        <v>0</v>
      </c>
      <c r="E54" s="25"/>
    </row>
    <row r="55" spans="1:7" ht="9.75" customHeight="1" x14ac:dyDescent="0.25">
      <c r="A55" s="35">
        <v>4177</v>
      </c>
      <c r="B55" s="37" t="s">
        <v>151</v>
      </c>
      <c r="C55" s="36">
        <v>0</v>
      </c>
      <c r="D55" s="33">
        <f t="shared" si="6"/>
        <v>0</v>
      </c>
      <c r="E55" s="25"/>
    </row>
    <row r="56" spans="1:7" ht="9.75" customHeight="1" x14ac:dyDescent="0.25">
      <c r="A56" s="35">
        <v>4178</v>
      </c>
      <c r="B56" s="37" t="s">
        <v>152</v>
      </c>
      <c r="C56" s="36">
        <v>0</v>
      </c>
      <c r="D56" s="33">
        <f t="shared" si="6"/>
        <v>0</v>
      </c>
      <c r="E56" s="25"/>
      <c r="G56" s="203"/>
    </row>
    <row r="57" spans="1:7" ht="9.75" customHeight="1" x14ac:dyDescent="0.25">
      <c r="A57" s="30">
        <v>4200</v>
      </c>
      <c r="B57" s="44" t="s">
        <v>153</v>
      </c>
      <c r="C57" s="32">
        <v>34738417.079999998</v>
      </c>
      <c r="D57" s="33"/>
      <c r="E57" s="25"/>
    </row>
    <row r="58" spans="1:7" ht="9.75" customHeight="1" x14ac:dyDescent="0.25">
      <c r="A58" s="30">
        <v>4210</v>
      </c>
      <c r="B58" s="44" t="s">
        <v>154</v>
      </c>
      <c r="C58" s="32">
        <v>0</v>
      </c>
      <c r="D58" s="33" t="str">
        <f t="shared" ref="D58:D63" si="7">IFERROR(C58/$C$58,"")</f>
        <v/>
      </c>
      <c r="E58" s="25"/>
    </row>
    <row r="59" spans="1:7" ht="9.75" customHeight="1" x14ac:dyDescent="0.25">
      <c r="A59" s="35">
        <v>4211</v>
      </c>
      <c r="B59" s="5" t="s">
        <v>155</v>
      </c>
      <c r="C59" s="36">
        <v>0</v>
      </c>
      <c r="D59" s="33" t="str">
        <f t="shared" si="7"/>
        <v/>
      </c>
      <c r="E59" s="25"/>
    </row>
    <row r="60" spans="1:7" ht="9.75" customHeight="1" x14ac:dyDescent="0.25">
      <c r="A60" s="35">
        <v>4212</v>
      </c>
      <c r="B60" s="5" t="s">
        <v>156</v>
      </c>
      <c r="C60" s="36">
        <v>0</v>
      </c>
      <c r="D60" s="33" t="str">
        <f t="shared" si="7"/>
        <v/>
      </c>
      <c r="E60" s="25"/>
    </row>
    <row r="61" spans="1:7" ht="9.75" customHeight="1" x14ac:dyDescent="0.25">
      <c r="A61" s="35">
        <v>4213</v>
      </c>
      <c r="B61" s="5" t="s">
        <v>157</v>
      </c>
      <c r="C61" s="36">
        <v>0</v>
      </c>
      <c r="D61" s="33" t="str">
        <f t="shared" si="7"/>
        <v/>
      </c>
      <c r="E61" s="25"/>
      <c r="G61" s="203"/>
    </row>
    <row r="62" spans="1:7" ht="9.75" customHeight="1" x14ac:dyDescent="0.25">
      <c r="A62" s="35">
        <v>4214</v>
      </c>
      <c r="B62" s="5" t="s">
        <v>159</v>
      </c>
      <c r="C62" s="36">
        <v>0</v>
      </c>
      <c r="D62" s="33" t="str">
        <f t="shared" si="7"/>
        <v/>
      </c>
      <c r="E62" s="25"/>
    </row>
    <row r="63" spans="1:7" ht="9.75" customHeight="1" x14ac:dyDescent="0.25">
      <c r="A63" s="35">
        <v>4215</v>
      </c>
      <c r="B63" s="5" t="s">
        <v>160</v>
      </c>
      <c r="C63" s="36">
        <v>0</v>
      </c>
      <c r="D63" s="33" t="str">
        <f t="shared" si="7"/>
        <v/>
      </c>
      <c r="E63" s="25"/>
    </row>
    <row r="64" spans="1:7" ht="9.75" customHeight="1" x14ac:dyDescent="0.25">
      <c r="A64" s="30">
        <v>4220</v>
      </c>
      <c r="B64" s="31" t="s">
        <v>161</v>
      </c>
      <c r="C64" s="32">
        <v>34738417.079999998</v>
      </c>
      <c r="D64" s="33">
        <f t="shared" ref="D64:D68" si="8">IFERROR(C64/$C$64,"")</f>
        <v>1</v>
      </c>
      <c r="E64" s="25"/>
      <c r="G64" s="203"/>
    </row>
    <row r="65" spans="1:5" ht="9" customHeight="1" x14ac:dyDescent="0.25">
      <c r="A65" s="35">
        <v>4221</v>
      </c>
      <c r="B65" s="5" t="s">
        <v>162</v>
      </c>
      <c r="C65" s="36">
        <v>0</v>
      </c>
      <c r="D65" s="33">
        <f t="shared" si="8"/>
        <v>0</v>
      </c>
      <c r="E65" s="25"/>
    </row>
    <row r="66" spans="1:5" s="255" customFormat="1" x14ac:dyDescent="0.25">
      <c r="A66" s="35">
        <v>4223</v>
      </c>
      <c r="B66" s="49" t="s">
        <v>164</v>
      </c>
      <c r="C66" s="50">
        <v>34738417.079999998</v>
      </c>
      <c r="D66" s="51">
        <f t="shared" si="8"/>
        <v>1</v>
      </c>
      <c r="E66" s="261" t="s">
        <v>677</v>
      </c>
    </row>
    <row r="67" spans="1:5" ht="9.75" customHeight="1" x14ac:dyDescent="0.25">
      <c r="A67" s="35">
        <v>4225</v>
      </c>
      <c r="B67" s="5" t="s">
        <v>165</v>
      </c>
      <c r="C67" s="36">
        <v>0</v>
      </c>
      <c r="D67" s="33">
        <f t="shared" si="8"/>
        <v>0</v>
      </c>
      <c r="E67" s="25"/>
    </row>
    <row r="68" spans="1:5" ht="9.75" customHeight="1" x14ac:dyDescent="0.25">
      <c r="A68" s="35">
        <v>4227</v>
      </c>
      <c r="B68" s="5" t="s">
        <v>166</v>
      </c>
      <c r="C68" s="36">
        <v>0</v>
      </c>
      <c r="D68" s="33">
        <f t="shared" si="8"/>
        <v>0</v>
      </c>
      <c r="E68" s="25"/>
    </row>
    <row r="69" spans="1:5" ht="9.75" customHeight="1" x14ac:dyDescent="0.25">
      <c r="A69" s="45">
        <v>4300</v>
      </c>
      <c r="B69" s="31" t="s">
        <v>37</v>
      </c>
      <c r="C69" s="32">
        <v>1013671.6699999999</v>
      </c>
      <c r="D69" s="33"/>
      <c r="E69" s="5"/>
    </row>
    <row r="70" spans="1:5" ht="9.75" customHeight="1" x14ac:dyDescent="0.25">
      <c r="A70" s="45">
        <v>4310</v>
      </c>
      <c r="B70" s="31" t="s">
        <v>167</v>
      </c>
      <c r="C70" s="32">
        <v>381921.67</v>
      </c>
      <c r="D70" s="33">
        <f t="shared" ref="D70:D71" si="9">IFERROR(C70/$C$70,"")</f>
        <v>1</v>
      </c>
      <c r="E70" s="5"/>
    </row>
    <row r="71" spans="1:5" s="255" customFormat="1" x14ac:dyDescent="0.25">
      <c r="A71" s="35">
        <v>4311</v>
      </c>
      <c r="B71" s="49" t="s">
        <v>168</v>
      </c>
      <c r="C71" s="50">
        <v>381921.67</v>
      </c>
      <c r="D71" s="51">
        <f t="shared" si="9"/>
        <v>1</v>
      </c>
      <c r="E71" s="297" t="s">
        <v>678</v>
      </c>
    </row>
    <row r="72" spans="1:5" ht="9.75" customHeight="1" x14ac:dyDescent="0.25">
      <c r="A72" s="46">
        <v>4319</v>
      </c>
      <c r="B72" s="5" t="s">
        <v>169</v>
      </c>
      <c r="C72" s="36">
        <v>0</v>
      </c>
      <c r="D72" s="33"/>
      <c r="E72" s="5"/>
    </row>
    <row r="73" spans="1:5" ht="9.75" customHeight="1" x14ac:dyDescent="0.25">
      <c r="A73" s="45">
        <v>4320</v>
      </c>
      <c r="B73" s="31" t="s">
        <v>170</v>
      </c>
      <c r="C73" s="32">
        <v>0</v>
      </c>
      <c r="D73" s="33" t="str">
        <f t="shared" ref="D73:D78" si="10">IFERROR(C73/$C$73,"")</f>
        <v/>
      </c>
      <c r="E73" s="5"/>
    </row>
    <row r="74" spans="1:5" ht="9.75" customHeight="1" x14ac:dyDescent="0.25">
      <c r="A74" s="46">
        <v>4321</v>
      </c>
      <c r="B74" s="5" t="s">
        <v>171</v>
      </c>
      <c r="C74" s="36">
        <v>0</v>
      </c>
      <c r="D74" s="33" t="str">
        <f t="shared" si="10"/>
        <v/>
      </c>
      <c r="E74" s="5"/>
    </row>
    <row r="75" spans="1:5" ht="9.75" customHeight="1" x14ac:dyDescent="0.25">
      <c r="A75" s="46">
        <v>4322</v>
      </c>
      <c r="B75" s="5" t="s">
        <v>172</v>
      </c>
      <c r="C75" s="36">
        <v>0</v>
      </c>
      <c r="D75" s="33" t="str">
        <f t="shared" si="10"/>
        <v/>
      </c>
      <c r="E75" s="5"/>
    </row>
    <row r="76" spans="1:5" ht="9.75" customHeight="1" x14ac:dyDescent="0.25">
      <c r="A76" s="46">
        <v>4323</v>
      </c>
      <c r="B76" s="5" t="s">
        <v>173</v>
      </c>
      <c r="C76" s="36">
        <v>0</v>
      </c>
      <c r="D76" s="33" t="str">
        <f t="shared" si="10"/>
        <v/>
      </c>
      <c r="E76" s="5"/>
    </row>
    <row r="77" spans="1:5" ht="9.75" customHeight="1" x14ac:dyDescent="0.25">
      <c r="A77" s="46">
        <v>4324</v>
      </c>
      <c r="B77" s="5" t="s">
        <v>174</v>
      </c>
      <c r="C77" s="36">
        <v>0</v>
      </c>
      <c r="D77" s="33" t="str">
        <f t="shared" si="10"/>
        <v/>
      </c>
      <c r="E77" s="5"/>
    </row>
    <row r="78" spans="1:5" ht="9.75" customHeight="1" x14ac:dyDescent="0.25">
      <c r="A78" s="46">
        <v>4325</v>
      </c>
      <c r="B78" s="5" t="s">
        <v>175</v>
      </c>
      <c r="C78" s="36">
        <v>0</v>
      </c>
      <c r="D78" s="33" t="str">
        <f t="shared" si="10"/>
        <v/>
      </c>
      <c r="E78" s="5"/>
    </row>
    <row r="79" spans="1:5" ht="9.75" customHeight="1" x14ac:dyDescent="0.25">
      <c r="A79" s="45">
        <v>4330</v>
      </c>
      <c r="B79" s="31" t="s">
        <v>177</v>
      </c>
      <c r="C79" s="32">
        <v>0</v>
      </c>
      <c r="D79" s="33" t="str">
        <f t="shared" ref="D79:D80" si="11">IFERROR(C79/$C$79,"")</f>
        <v/>
      </c>
      <c r="E79" s="5"/>
    </row>
    <row r="80" spans="1:5" ht="9.75" customHeight="1" x14ac:dyDescent="0.25">
      <c r="A80" s="46">
        <v>4331</v>
      </c>
      <c r="B80" s="5" t="s">
        <v>177</v>
      </c>
      <c r="C80" s="36">
        <v>0</v>
      </c>
      <c r="D80" s="33" t="str">
        <f t="shared" si="11"/>
        <v/>
      </c>
      <c r="E80" s="5"/>
    </row>
    <row r="81" spans="1:6" ht="9.75" customHeight="1" x14ac:dyDescent="0.25">
      <c r="A81" s="45">
        <v>4340</v>
      </c>
      <c r="B81" s="31" t="s">
        <v>178</v>
      </c>
      <c r="C81" s="32">
        <v>0</v>
      </c>
      <c r="D81" s="33" t="str">
        <f t="shared" ref="D81:D82" si="12">IFERROR(C81/$C$81,"")</f>
        <v/>
      </c>
      <c r="E81" s="5"/>
    </row>
    <row r="82" spans="1:6" ht="9.75" customHeight="1" x14ac:dyDescent="0.25">
      <c r="A82" s="46">
        <v>4341</v>
      </c>
      <c r="B82" s="5" t="s">
        <v>178</v>
      </c>
      <c r="C82" s="36">
        <v>0</v>
      </c>
      <c r="D82" s="33" t="str">
        <f t="shared" si="12"/>
        <v/>
      </c>
      <c r="E82" s="5"/>
    </row>
    <row r="83" spans="1:6" ht="9.75" customHeight="1" x14ac:dyDescent="0.25">
      <c r="A83" s="45">
        <v>4390</v>
      </c>
      <c r="B83" s="31" t="s">
        <v>179</v>
      </c>
      <c r="C83" s="32">
        <v>631750</v>
      </c>
      <c r="D83" s="33">
        <f t="shared" ref="D83:D90" si="13">IFERROR(C83/$C$83,"")</f>
        <v>1</v>
      </c>
      <c r="E83" s="5"/>
    </row>
    <row r="84" spans="1:6" ht="9.75" customHeight="1" x14ac:dyDescent="0.25">
      <c r="A84" s="46">
        <v>4392</v>
      </c>
      <c r="B84" s="5" t="s">
        <v>180</v>
      </c>
      <c r="C84" s="36">
        <v>0</v>
      </c>
      <c r="D84" s="33">
        <f t="shared" si="13"/>
        <v>0</v>
      </c>
      <c r="E84" s="5"/>
    </row>
    <row r="85" spans="1:6" ht="9.75" customHeight="1" x14ac:dyDescent="0.25">
      <c r="A85" s="46">
        <v>4393</v>
      </c>
      <c r="B85" s="5" t="s">
        <v>181</v>
      </c>
      <c r="C85" s="36">
        <v>0</v>
      </c>
      <c r="D85" s="33">
        <f t="shared" si="13"/>
        <v>0</v>
      </c>
      <c r="E85" s="5"/>
    </row>
    <row r="86" spans="1:6" ht="9.75" customHeight="1" x14ac:dyDescent="0.25">
      <c r="A86" s="46">
        <v>4394</v>
      </c>
      <c r="B86" s="5" t="s">
        <v>182</v>
      </c>
      <c r="C86" s="36">
        <v>0</v>
      </c>
      <c r="D86" s="33">
        <f t="shared" si="13"/>
        <v>0</v>
      </c>
      <c r="E86" s="5"/>
    </row>
    <row r="87" spans="1:6" ht="9.75" customHeight="1" x14ac:dyDescent="0.25">
      <c r="A87" s="46">
        <v>4395</v>
      </c>
      <c r="B87" s="5" t="s">
        <v>183</v>
      </c>
      <c r="C87" s="36">
        <v>0</v>
      </c>
      <c r="D87" s="33">
        <f t="shared" si="13"/>
        <v>0</v>
      </c>
      <c r="E87" s="5"/>
    </row>
    <row r="88" spans="1:6" ht="9.75" customHeight="1" x14ac:dyDescent="0.25">
      <c r="A88" s="46">
        <v>4396</v>
      </c>
      <c r="B88" s="5" t="s">
        <v>184</v>
      </c>
      <c r="C88" s="36">
        <v>0</v>
      </c>
      <c r="D88" s="33">
        <f t="shared" si="13"/>
        <v>0</v>
      </c>
      <c r="E88" s="5"/>
    </row>
    <row r="89" spans="1:6" ht="9.75" customHeight="1" x14ac:dyDescent="0.25">
      <c r="A89" s="46">
        <v>4397</v>
      </c>
      <c r="B89" s="5" t="s">
        <v>185</v>
      </c>
      <c r="C89" s="36">
        <v>0</v>
      </c>
      <c r="D89" s="33">
        <f t="shared" si="13"/>
        <v>0</v>
      </c>
      <c r="E89" s="5"/>
    </row>
    <row r="90" spans="1:6" s="255" customFormat="1" x14ac:dyDescent="0.25">
      <c r="A90" s="35">
        <v>4399</v>
      </c>
      <c r="B90" s="49" t="s">
        <v>179</v>
      </c>
      <c r="C90" s="50">
        <v>631750</v>
      </c>
      <c r="D90" s="51">
        <f t="shared" si="13"/>
        <v>1</v>
      </c>
      <c r="E90" s="297" t="s">
        <v>679</v>
      </c>
    </row>
    <row r="91" spans="1:6" ht="9.75" customHeight="1" x14ac:dyDescent="0.25">
      <c r="A91" s="25"/>
      <c r="B91" s="25"/>
      <c r="C91" s="25"/>
      <c r="D91" s="26"/>
      <c r="E91" s="25"/>
    </row>
    <row r="92" spans="1:6" ht="9.75" customHeight="1" x14ac:dyDescent="0.25">
      <c r="A92" s="115" t="s">
        <v>186</v>
      </c>
      <c r="B92" s="115"/>
      <c r="C92" s="115"/>
      <c r="D92" s="129"/>
      <c r="E92" s="115"/>
    </row>
    <row r="93" spans="1:6" ht="9.75" customHeight="1" x14ac:dyDescent="0.25">
      <c r="A93" s="28" t="s">
        <v>99</v>
      </c>
      <c r="B93" s="28" t="s">
        <v>100</v>
      </c>
      <c r="C93" s="27" t="s">
        <v>101</v>
      </c>
      <c r="D93" s="29" t="s">
        <v>102</v>
      </c>
      <c r="E93" s="27" t="s">
        <v>103</v>
      </c>
    </row>
    <row r="94" spans="1:6" ht="9.75" customHeight="1" x14ac:dyDescent="0.25">
      <c r="A94" s="45">
        <v>5000</v>
      </c>
      <c r="B94" s="31" t="s">
        <v>38</v>
      </c>
      <c r="C94" s="32">
        <v>97760005.799999997</v>
      </c>
      <c r="D94" s="33"/>
      <c r="E94" s="5"/>
    </row>
    <row r="95" spans="1:6" ht="9.75" customHeight="1" x14ac:dyDescent="0.25">
      <c r="A95" s="45">
        <v>5100</v>
      </c>
      <c r="B95" s="31" t="s">
        <v>187</v>
      </c>
      <c r="C95" s="32">
        <v>96396494.00999999</v>
      </c>
      <c r="D95" s="33"/>
      <c r="E95" s="5"/>
    </row>
    <row r="96" spans="1:6" s="255" customFormat="1" ht="22.9" customHeight="1" x14ac:dyDescent="0.25">
      <c r="A96" s="30">
        <v>5110</v>
      </c>
      <c r="B96" s="242" t="s">
        <v>188</v>
      </c>
      <c r="C96" s="243">
        <v>50434228.409999996</v>
      </c>
      <c r="D96" s="51">
        <f t="shared" ref="D96:D102" si="14">IFERROR(C96/$C$96,"")</f>
        <v>1</v>
      </c>
      <c r="E96" s="297" t="s">
        <v>680</v>
      </c>
      <c r="F96" s="297"/>
    </row>
    <row r="97" spans="1:5" ht="9.75" customHeight="1" x14ac:dyDescent="0.25">
      <c r="A97" s="46">
        <v>5111</v>
      </c>
      <c r="B97" s="5" t="s">
        <v>189</v>
      </c>
      <c r="C97" s="36">
        <v>21666925.09</v>
      </c>
      <c r="D97" s="33">
        <f t="shared" si="14"/>
        <v>0.42960754576952992</v>
      </c>
      <c r="E97" s="5" t="s">
        <v>681</v>
      </c>
    </row>
    <row r="98" spans="1:5" ht="9.75" customHeight="1" x14ac:dyDescent="0.25">
      <c r="A98" s="46">
        <v>5112</v>
      </c>
      <c r="B98" s="5" t="s">
        <v>191</v>
      </c>
      <c r="C98" s="36">
        <v>2151668.92</v>
      </c>
      <c r="D98" s="33">
        <f t="shared" si="14"/>
        <v>4.2662869797634721E-2</v>
      </c>
      <c r="E98" s="5"/>
    </row>
    <row r="99" spans="1:5" ht="9.75" customHeight="1" x14ac:dyDescent="0.25">
      <c r="A99" s="46">
        <v>5113</v>
      </c>
      <c r="B99" s="5" t="s">
        <v>192</v>
      </c>
      <c r="C99" s="36">
        <v>5805888.3099999996</v>
      </c>
      <c r="D99" s="33">
        <f t="shared" si="14"/>
        <v>0.11511801593952452</v>
      </c>
      <c r="E99" s="5"/>
    </row>
    <row r="100" spans="1:5" ht="9.75" customHeight="1" x14ac:dyDescent="0.25">
      <c r="A100" s="46">
        <v>5114</v>
      </c>
      <c r="B100" s="5" t="s">
        <v>193</v>
      </c>
      <c r="C100" s="36">
        <v>7168029.6500000004</v>
      </c>
      <c r="D100" s="33">
        <f t="shared" si="14"/>
        <v>0.14212628756264939</v>
      </c>
      <c r="E100" s="5"/>
    </row>
    <row r="101" spans="1:5" ht="11.25" customHeight="1" x14ac:dyDescent="0.25">
      <c r="A101" s="46">
        <v>5115</v>
      </c>
      <c r="B101" s="5" t="s">
        <v>195</v>
      </c>
      <c r="C101" s="36">
        <v>13641716.439999999</v>
      </c>
      <c r="D101" s="33">
        <f t="shared" si="14"/>
        <v>0.27048528093066154</v>
      </c>
      <c r="E101" s="5" t="s">
        <v>681</v>
      </c>
    </row>
    <row r="102" spans="1:5" ht="9.75" customHeight="1" x14ac:dyDescent="0.25">
      <c r="A102" s="46">
        <v>5116</v>
      </c>
      <c r="B102" s="5" t="s">
        <v>196</v>
      </c>
      <c r="C102" s="36">
        <v>0</v>
      </c>
      <c r="D102" s="33">
        <f t="shared" si="14"/>
        <v>0</v>
      </c>
      <c r="E102" s="5"/>
    </row>
    <row r="103" spans="1:5" ht="9.75" customHeight="1" x14ac:dyDescent="0.25">
      <c r="A103" s="45">
        <v>5120</v>
      </c>
      <c r="B103" s="31" t="s">
        <v>197</v>
      </c>
      <c r="C103" s="32">
        <v>32956401.039999995</v>
      </c>
      <c r="D103" s="33">
        <f t="shared" ref="D103:D112" si="15">IFERROR(C103/$C$103,"")</f>
        <v>1</v>
      </c>
      <c r="E103" s="5" t="s">
        <v>682</v>
      </c>
    </row>
    <row r="104" spans="1:5" ht="9.75" customHeight="1" x14ac:dyDescent="0.25">
      <c r="A104" s="46">
        <v>5121</v>
      </c>
      <c r="B104" s="5" t="s">
        <v>198</v>
      </c>
      <c r="C104" s="36">
        <v>1491897.81</v>
      </c>
      <c r="D104" s="33">
        <f t="shared" si="15"/>
        <v>4.5268832849474278E-2</v>
      </c>
      <c r="E104" s="5"/>
    </row>
    <row r="105" spans="1:5" ht="9.75" customHeight="1" x14ac:dyDescent="0.25">
      <c r="A105" s="46">
        <v>5122</v>
      </c>
      <c r="B105" s="5" t="s">
        <v>199</v>
      </c>
      <c r="C105" s="36">
        <v>17638988.399999999</v>
      </c>
      <c r="D105" s="33">
        <f t="shared" si="15"/>
        <v>0.53522192482701991</v>
      </c>
      <c r="E105" s="5" t="s">
        <v>683</v>
      </c>
    </row>
    <row r="106" spans="1:5" s="255" customFormat="1" ht="24.75" customHeight="1" x14ac:dyDescent="0.25">
      <c r="A106" s="35">
        <v>5123</v>
      </c>
      <c r="B106" s="49" t="s">
        <v>201</v>
      </c>
      <c r="C106" s="50">
        <v>8782641.5600000005</v>
      </c>
      <c r="D106" s="51">
        <f t="shared" si="15"/>
        <v>0.26649273837092502</v>
      </c>
      <c r="E106" s="297" t="s">
        <v>684</v>
      </c>
    </row>
    <row r="107" spans="1:5" ht="9.75" customHeight="1" x14ac:dyDescent="0.25">
      <c r="A107" s="46">
        <v>5124</v>
      </c>
      <c r="B107" s="5" t="s">
        <v>202</v>
      </c>
      <c r="C107" s="36">
        <v>2567294.81</v>
      </c>
      <c r="D107" s="33">
        <f t="shared" si="15"/>
        <v>7.789973203943025E-2</v>
      </c>
      <c r="E107" s="5"/>
    </row>
    <row r="108" spans="1:5" ht="9.75" customHeight="1" x14ac:dyDescent="0.25">
      <c r="A108" s="46">
        <v>5125</v>
      </c>
      <c r="B108" s="5" t="s">
        <v>203</v>
      </c>
      <c r="C108" s="36">
        <v>330596.21000000002</v>
      </c>
      <c r="D108" s="33">
        <f t="shared" si="15"/>
        <v>1.003132015533939E-2</v>
      </c>
      <c r="E108" s="5"/>
    </row>
    <row r="109" spans="1:5" ht="9.75" customHeight="1" x14ac:dyDescent="0.25">
      <c r="A109" s="46">
        <v>5126</v>
      </c>
      <c r="B109" s="5" t="s">
        <v>204</v>
      </c>
      <c r="C109" s="36">
        <v>856107.06</v>
      </c>
      <c r="D109" s="33">
        <f t="shared" si="15"/>
        <v>2.5976958435507621E-2</v>
      </c>
      <c r="E109" s="5"/>
    </row>
    <row r="110" spans="1:5" ht="9.75" customHeight="1" x14ac:dyDescent="0.25">
      <c r="A110" s="46">
        <v>5127</v>
      </c>
      <c r="B110" s="5" t="s">
        <v>206</v>
      </c>
      <c r="C110" s="36">
        <v>441961.59</v>
      </c>
      <c r="D110" s="33">
        <f t="shared" si="15"/>
        <v>1.3410493137997088E-2</v>
      </c>
      <c r="E110" s="5"/>
    </row>
    <row r="111" spans="1:5" ht="9.75" customHeight="1" x14ac:dyDescent="0.25">
      <c r="A111" s="46">
        <v>5128</v>
      </c>
      <c r="B111" s="5" t="s">
        <v>207</v>
      </c>
      <c r="C111" s="36">
        <v>0</v>
      </c>
      <c r="D111" s="33">
        <f t="shared" si="15"/>
        <v>0</v>
      </c>
      <c r="E111" s="5"/>
    </row>
    <row r="112" spans="1:5" ht="9.75" customHeight="1" x14ac:dyDescent="0.25">
      <c r="A112" s="46">
        <v>5129</v>
      </c>
      <c r="B112" s="5" t="s">
        <v>208</v>
      </c>
      <c r="C112" s="36">
        <v>846913.6</v>
      </c>
      <c r="D112" s="33">
        <f t="shared" si="15"/>
        <v>2.5698000184306534E-2</v>
      </c>
      <c r="E112" s="5"/>
    </row>
    <row r="113" spans="1:5" ht="9.75" customHeight="1" x14ac:dyDescent="0.25">
      <c r="A113" s="45">
        <v>5130</v>
      </c>
      <c r="B113" s="31" t="s">
        <v>209</v>
      </c>
      <c r="C113" s="32">
        <v>13005864.560000001</v>
      </c>
      <c r="D113" s="33">
        <f t="shared" ref="D113:D122" si="16">IFERROR(C113/$C$113,"")</f>
        <v>1</v>
      </c>
      <c r="E113" s="5" t="s">
        <v>682</v>
      </c>
    </row>
    <row r="114" spans="1:5" ht="9.75" customHeight="1" x14ac:dyDescent="0.25">
      <c r="A114" s="46">
        <v>5131</v>
      </c>
      <c r="B114" s="5" t="s">
        <v>210</v>
      </c>
      <c r="C114" s="36">
        <v>2499194.54</v>
      </c>
      <c r="D114" s="33">
        <f t="shared" si="16"/>
        <v>0.19215904705684556</v>
      </c>
      <c r="E114" s="5" t="s">
        <v>685</v>
      </c>
    </row>
    <row r="115" spans="1:5" ht="9.75" customHeight="1" x14ac:dyDescent="0.25">
      <c r="A115" s="46">
        <v>5132</v>
      </c>
      <c r="B115" s="5" t="s">
        <v>211</v>
      </c>
      <c r="C115" s="36">
        <v>1635838.7</v>
      </c>
      <c r="D115" s="33">
        <f t="shared" si="16"/>
        <v>0.12577700563106586</v>
      </c>
      <c r="E115" s="5"/>
    </row>
    <row r="116" spans="1:5" ht="9.75" customHeight="1" x14ac:dyDescent="0.25">
      <c r="A116" s="46">
        <v>5133</v>
      </c>
      <c r="B116" s="5" t="s">
        <v>212</v>
      </c>
      <c r="C116" s="36">
        <v>1490654.13</v>
      </c>
      <c r="D116" s="33">
        <f t="shared" si="16"/>
        <v>0.11461399764107645</v>
      </c>
      <c r="E116" s="5"/>
    </row>
    <row r="117" spans="1:5" ht="9.75" customHeight="1" x14ac:dyDescent="0.25">
      <c r="A117" s="46">
        <v>5134</v>
      </c>
      <c r="B117" s="5" t="s">
        <v>214</v>
      </c>
      <c r="C117" s="36">
        <v>824414.58</v>
      </c>
      <c r="D117" s="33">
        <f t="shared" si="16"/>
        <v>6.3387910599616445E-2</v>
      </c>
      <c r="E117" s="5"/>
    </row>
    <row r="118" spans="1:5" ht="9.75" customHeight="1" x14ac:dyDescent="0.25">
      <c r="A118" s="46">
        <v>5135</v>
      </c>
      <c r="B118" s="5" t="s">
        <v>215</v>
      </c>
      <c r="C118" s="36">
        <v>1367898.2</v>
      </c>
      <c r="D118" s="33">
        <f t="shared" si="16"/>
        <v>0.10517549169372559</v>
      </c>
      <c r="E118" s="5"/>
    </row>
    <row r="119" spans="1:5" ht="9.75" customHeight="1" x14ac:dyDescent="0.25">
      <c r="A119" s="46">
        <v>5136</v>
      </c>
      <c r="B119" s="5" t="s">
        <v>217</v>
      </c>
      <c r="C119" s="36">
        <v>1562645.17</v>
      </c>
      <c r="D119" s="33">
        <f t="shared" si="16"/>
        <v>0.12014927287540506</v>
      </c>
      <c r="E119" s="5"/>
    </row>
    <row r="120" spans="1:5" ht="9.75" customHeight="1" x14ac:dyDescent="0.25">
      <c r="A120" s="46">
        <v>5137</v>
      </c>
      <c r="B120" s="5" t="s">
        <v>218</v>
      </c>
      <c r="C120" s="36">
        <v>190531.11</v>
      </c>
      <c r="D120" s="33">
        <f t="shared" si="16"/>
        <v>1.4649630489462823E-2</v>
      </c>
      <c r="E120" s="5"/>
    </row>
    <row r="121" spans="1:5" ht="9.75" customHeight="1" x14ac:dyDescent="0.25">
      <c r="A121" s="46">
        <v>5138</v>
      </c>
      <c r="B121" s="5" t="s">
        <v>219</v>
      </c>
      <c r="C121" s="36">
        <v>2063622.15</v>
      </c>
      <c r="D121" s="33">
        <f t="shared" si="16"/>
        <v>0.15866858681173288</v>
      </c>
      <c r="E121" s="5" t="s">
        <v>686</v>
      </c>
    </row>
    <row r="122" spans="1:5" ht="9.75" customHeight="1" x14ac:dyDescent="0.25">
      <c r="A122" s="46">
        <v>5139</v>
      </c>
      <c r="B122" s="5" t="s">
        <v>220</v>
      </c>
      <c r="C122" s="36">
        <v>1371065.98</v>
      </c>
      <c r="D122" s="33">
        <f t="shared" si="16"/>
        <v>0.1054190572010693</v>
      </c>
      <c r="E122" s="5"/>
    </row>
    <row r="123" spans="1:5" ht="9.75" customHeight="1" x14ac:dyDescent="0.25">
      <c r="A123" s="45">
        <v>5200</v>
      </c>
      <c r="B123" s="31" t="s">
        <v>221</v>
      </c>
      <c r="C123" s="32">
        <v>0</v>
      </c>
      <c r="D123" s="33"/>
      <c r="E123" s="5"/>
    </row>
    <row r="124" spans="1:5" ht="9.75" customHeight="1" x14ac:dyDescent="0.25">
      <c r="A124" s="45">
        <v>5210</v>
      </c>
      <c r="B124" s="31" t="s">
        <v>222</v>
      </c>
      <c r="C124" s="32">
        <v>0</v>
      </c>
      <c r="D124" s="33" t="str">
        <f t="shared" ref="D124:D126" si="17">IFERROR(C124/$C$124,"")</f>
        <v/>
      </c>
      <c r="E124" s="5"/>
    </row>
    <row r="125" spans="1:5" ht="9.75" customHeight="1" x14ac:dyDescent="0.25">
      <c r="A125" s="46">
        <v>5211</v>
      </c>
      <c r="B125" s="5" t="s">
        <v>223</v>
      </c>
      <c r="C125" s="36">
        <v>0</v>
      </c>
      <c r="D125" s="33" t="str">
        <f t="shared" si="17"/>
        <v/>
      </c>
      <c r="E125" s="5"/>
    </row>
    <row r="126" spans="1:5" ht="9.75" customHeight="1" x14ac:dyDescent="0.25">
      <c r="A126" s="46">
        <v>5212</v>
      </c>
      <c r="B126" s="5" t="s">
        <v>224</v>
      </c>
      <c r="C126" s="36">
        <v>0</v>
      </c>
      <c r="D126" s="33" t="str">
        <f t="shared" si="17"/>
        <v/>
      </c>
      <c r="E126" s="5"/>
    </row>
    <row r="127" spans="1:5" ht="9.75" customHeight="1" x14ac:dyDescent="0.25">
      <c r="A127" s="45">
        <v>5220</v>
      </c>
      <c r="B127" s="31" t="s">
        <v>225</v>
      </c>
      <c r="C127" s="32">
        <v>0</v>
      </c>
      <c r="D127" s="33" t="str">
        <f t="shared" ref="D127:D129" si="18">IFERROR(C127/$C$127,"")</f>
        <v/>
      </c>
      <c r="E127" s="5"/>
    </row>
    <row r="128" spans="1:5" ht="9.75" customHeight="1" x14ac:dyDescent="0.25">
      <c r="A128" s="46">
        <v>5221</v>
      </c>
      <c r="B128" s="5" t="s">
        <v>226</v>
      </c>
      <c r="C128" s="36">
        <v>0</v>
      </c>
      <c r="D128" s="33" t="str">
        <f t="shared" si="18"/>
        <v/>
      </c>
      <c r="E128" s="5"/>
    </row>
    <row r="129" spans="1:5" ht="9.75" customHeight="1" x14ac:dyDescent="0.25">
      <c r="A129" s="46">
        <v>5222</v>
      </c>
      <c r="B129" s="5" t="s">
        <v>227</v>
      </c>
      <c r="C129" s="36">
        <v>0</v>
      </c>
      <c r="D129" s="33" t="str">
        <f t="shared" si="18"/>
        <v/>
      </c>
      <c r="E129" s="5"/>
    </row>
    <row r="130" spans="1:5" ht="9.75" customHeight="1" x14ac:dyDescent="0.25">
      <c r="A130" s="45">
        <v>5230</v>
      </c>
      <c r="B130" s="31" t="s">
        <v>164</v>
      </c>
      <c r="C130" s="32">
        <v>0</v>
      </c>
      <c r="D130" s="33" t="str">
        <f t="shared" ref="D130:D132" si="19">IFERROR(C130/$C$130,"")</f>
        <v/>
      </c>
      <c r="E130" s="5"/>
    </row>
    <row r="131" spans="1:5" ht="9.75" customHeight="1" x14ac:dyDescent="0.25">
      <c r="A131" s="46">
        <v>5231</v>
      </c>
      <c r="B131" s="5" t="s">
        <v>229</v>
      </c>
      <c r="C131" s="36">
        <v>0</v>
      </c>
      <c r="D131" s="33" t="str">
        <f t="shared" si="19"/>
        <v/>
      </c>
      <c r="E131" s="5"/>
    </row>
    <row r="132" spans="1:5" ht="9.75" customHeight="1" x14ac:dyDescent="0.25">
      <c r="A132" s="46">
        <v>5232</v>
      </c>
      <c r="B132" s="5" t="s">
        <v>230</v>
      </c>
      <c r="C132" s="36">
        <v>0</v>
      </c>
      <c r="D132" s="33" t="str">
        <f t="shared" si="19"/>
        <v/>
      </c>
      <c r="E132" s="5"/>
    </row>
    <row r="133" spans="1:5" ht="9.75" customHeight="1" x14ac:dyDescent="0.25">
      <c r="A133" s="45">
        <v>5240</v>
      </c>
      <c r="B133" s="31" t="s">
        <v>231</v>
      </c>
      <c r="C133" s="32">
        <v>0</v>
      </c>
      <c r="D133" s="33" t="str">
        <f t="shared" ref="D133:D137" si="20">IFERROR(C133/$C$133,"")</f>
        <v/>
      </c>
      <c r="E133" s="5"/>
    </row>
    <row r="134" spans="1:5" ht="9.75" customHeight="1" x14ac:dyDescent="0.25">
      <c r="A134" s="46">
        <v>5241</v>
      </c>
      <c r="B134" s="5" t="s">
        <v>232</v>
      </c>
      <c r="C134" s="36">
        <v>0</v>
      </c>
      <c r="D134" s="33" t="str">
        <f t="shared" si="20"/>
        <v/>
      </c>
      <c r="E134" s="5"/>
    </row>
    <row r="135" spans="1:5" ht="9.75" customHeight="1" x14ac:dyDescent="0.25">
      <c r="A135" s="46">
        <v>5242</v>
      </c>
      <c r="B135" s="5" t="s">
        <v>234</v>
      </c>
      <c r="C135" s="36">
        <v>0</v>
      </c>
      <c r="D135" s="33" t="str">
        <f t="shared" si="20"/>
        <v/>
      </c>
      <c r="E135" s="5"/>
    </row>
    <row r="136" spans="1:5" ht="9.75" customHeight="1" x14ac:dyDescent="0.25">
      <c r="A136" s="46">
        <v>5243</v>
      </c>
      <c r="B136" s="5" t="s">
        <v>235</v>
      </c>
      <c r="C136" s="36">
        <v>0</v>
      </c>
      <c r="D136" s="33" t="str">
        <f t="shared" si="20"/>
        <v/>
      </c>
      <c r="E136" s="5"/>
    </row>
    <row r="137" spans="1:5" ht="9.75" customHeight="1" x14ac:dyDescent="0.25">
      <c r="A137" s="46">
        <v>5244</v>
      </c>
      <c r="B137" s="5" t="s">
        <v>237</v>
      </c>
      <c r="C137" s="36">
        <v>0</v>
      </c>
      <c r="D137" s="33" t="str">
        <f t="shared" si="20"/>
        <v/>
      </c>
      <c r="E137" s="5"/>
    </row>
    <row r="138" spans="1:5" ht="9.75" customHeight="1" x14ac:dyDescent="0.25">
      <c r="A138" s="45">
        <v>5250</v>
      </c>
      <c r="B138" s="31" t="s">
        <v>165</v>
      </c>
      <c r="C138" s="32">
        <v>0</v>
      </c>
      <c r="D138" s="33" t="str">
        <f t="shared" ref="D138:D141" si="21">IFERROR(C138/$C$138,"")</f>
        <v/>
      </c>
      <c r="E138" s="5"/>
    </row>
    <row r="139" spans="1:5" ht="9.75" customHeight="1" x14ac:dyDescent="0.25">
      <c r="A139" s="46">
        <v>5251</v>
      </c>
      <c r="B139" s="5" t="s">
        <v>238</v>
      </c>
      <c r="C139" s="36">
        <v>0</v>
      </c>
      <c r="D139" s="33" t="str">
        <f t="shared" si="21"/>
        <v/>
      </c>
      <c r="E139" s="5"/>
    </row>
    <row r="140" spans="1:5" ht="9.75" customHeight="1" x14ac:dyDescent="0.25">
      <c r="A140" s="46">
        <v>5252</v>
      </c>
      <c r="B140" s="5" t="s">
        <v>239</v>
      </c>
      <c r="C140" s="36">
        <v>0</v>
      </c>
      <c r="D140" s="33" t="str">
        <f t="shared" si="21"/>
        <v/>
      </c>
      <c r="E140" s="5"/>
    </row>
    <row r="141" spans="1:5" ht="9.75" customHeight="1" x14ac:dyDescent="0.25">
      <c r="A141" s="46">
        <v>5259</v>
      </c>
      <c r="B141" s="5" t="s">
        <v>240</v>
      </c>
      <c r="C141" s="36">
        <v>0</v>
      </c>
      <c r="D141" s="33" t="str">
        <f t="shared" si="21"/>
        <v/>
      </c>
      <c r="E141" s="5"/>
    </row>
    <row r="142" spans="1:5" ht="9.75" customHeight="1" x14ac:dyDescent="0.25">
      <c r="A142" s="45">
        <v>5260</v>
      </c>
      <c r="B142" s="31" t="s">
        <v>241</v>
      </c>
      <c r="C142" s="32">
        <v>0</v>
      </c>
      <c r="D142" s="33" t="str">
        <f t="shared" ref="D142:D144" si="22">IFERROR(C142/$C$142,"")</f>
        <v/>
      </c>
      <c r="E142" s="5"/>
    </row>
    <row r="143" spans="1:5" ht="9.75" customHeight="1" x14ac:dyDescent="0.25">
      <c r="A143" s="46">
        <v>5261</v>
      </c>
      <c r="B143" s="5" t="s">
        <v>242</v>
      </c>
      <c r="C143" s="36">
        <v>0</v>
      </c>
      <c r="D143" s="33" t="str">
        <f t="shared" si="22"/>
        <v/>
      </c>
      <c r="E143" s="5"/>
    </row>
    <row r="144" spans="1:5" ht="9.75" customHeight="1" x14ac:dyDescent="0.25">
      <c r="A144" s="46">
        <v>5262</v>
      </c>
      <c r="B144" s="5" t="s">
        <v>243</v>
      </c>
      <c r="C144" s="36">
        <v>0</v>
      </c>
      <c r="D144" s="33" t="str">
        <f t="shared" si="22"/>
        <v/>
      </c>
      <c r="E144" s="5"/>
    </row>
    <row r="145" spans="1:5" ht="9.75" customHeight="1" x14ac:dyDescent="0.25">
      <c r="A145" s="45">
        <v>5270</v>
      </c>
      <c r="B145" s="31" t="s">
        <v>244</v>
      </c>
      <c r="C145" s="32">
        <v>0</v>
      </c>
      <c r="D145" s="33" t="str">
        <f t="shared" ref="D145:D146" si="23">IFERROR(C145/$C$145,"")</f>
        <v/>
      </c>
      <c r="E145" s="5"/>
    </row>
    <row r="146" spans="1:5" ht="9.75" customHeight="1" x14ac:dyDescent="0.25">
      <c r="A146" s="46">
        <v>5271</v>
      </c>
      <c r="B146" s="5" t="s">
        <v>245</v>
      </c>
      <c r="C146" s="36">
        <v>0</v>
      </c>
      <c r="D146" s="33" t="str">
        <f t="shared" si="23"/>
        <v/>
      </c>
      <c r="E146" s="5"/>
    </row>
    <row r="147" spans="1:5" ht="9.75" customHeight="1" x14ac:dyDescent="0.25">
      <c r="A147" s="45">
        <v>5280</v>
      </c>
      <c r="B147" s="31" t="s">
        <v>246</v>
      </c>
      <c r="C147" s="32">
        <v>0</v>
      </c>
      <c r="D147" s="33" t="str">
        <f t="shared" ref="D147:D152" si="24">IFERROR(C147/$C$147,"")</f>
        <v/>
      </c>
      <c r="E147" s="5"/>
    </row>
    <row r="148" spans="1:5" ht="9.75" customHeight="1" x14ac:dyDescent="0.25">
      <c r="A148" s="46">
        <v>5281</v>
      </c>
      <c r="B148" s="5" t="s">
        <v>247</v>
      </c>
      <c r="C148" s="36">
        <v>0</v>
      </c>
      <c r="D148" s="33" t="str">
        <f t="shared" si="24"/>
        <v/>
      </c>
      <c r="E148" s="5"/>
    </row>
    <row r="149" spans="1:5" ht="9.75" customHeight="1" x14ac:dyDescent="0.25">
      <c r="A149" s="46">
        <v>5282</v>
      </c>
      <c r="B149" s="5" t="s">
        <v>248</v>
      </c>
      <c r="C149" s="36">
        <v>0</v>
      </c>
      <c r="D149" s="33" t="str">
        <f t="shared" si="24"/>
        <v/>
      </c>
      <c r="E149" s="5"/>
    </row>
    <row r="150" spans="1:5" ht="9.75" customHeight="1" x14ac:dyDescent="0.25">
      <c r="A150" s="46">
        <v>5283</v>
      </c>
      <c r="B150" s="5" t="s">
        <v>249</v>
      </c>
      <c r="C150" s="36">
        <v>0</v>
      </c>
      <c r="D150" s="33" t="str">
        <f t="shared" si="24"/>
        <v/>
      </c>
      <c r="E150" s="5"/>
    </row>
    <row r="151" spans="1:5" ht="9.75" customHeight="1" x14ac:dyDescent="0.25">
      <c r="A151" s="46">
        <v>5284</v>
      </c>
      <c r="B151" s="5" t="s">
        <v>250</v>
      </c>
      <c r="C151" s="36">
        <v>0</v>
      </c>
      <c r="D151" s="33" t="str">
        <f t="shared" si="24"/>
        <v/>
      </c>
      <c r="E151" s="5"/>
    </row>
    <row r="152" spans="1:5" ht="9.75" customHeight="1" x14ac:dyDescent="0.25">
      <c r="A152" s="46">
        <v>5285</v>
      </c>
      <c r="B152" s="5" t="s">
        <v>251</v>
      </c>
      <c r="C152" s="36">
        <v>0</v>
      </c>
      <c r="D152" s="33" t="str">
        <f t="shared" si="24"/>
        <v/>
      </c>
      <c r="E152" s="5"/>
    </row>
    <row r="153" spans="1:5" ht="9.75" customHeight="1" x14ac:dyDescent="0.25">
      <c r="A153" s="45">
        <v>5290</v>
      </c>
      <c r="B153" s="31" t="s">
        <v>252</v>
      </c>
      <c r="C153" s="32">
        <v>0</v>
      </c>
      <c r="D153" s="33" t="str">
        <f t="shared" ref="D153:D155" si="25">IFERROR(C153/$C$153,"")</f>
        <v/>
      </c>
      <c r="E153" s="5"/>
    </row>
    <row r="154" spans="1:5" ht="9.75" customHeight="1" x14ac:dyDescent="0.25">
      <c r="A154" s="46">
        <v>5291</v>
      </c>
      <c r="B154" s="5" t="s">
        <v>253</v>
      </c>
      <c r="C154" s="36">
        <v>0</v>
      </c>
      <c r="D154" s="33" t="str">
        <f t="shared" si="25"/>
        <v/>
      </c>
      <c r="E154" s="5"/>
    </row>
    <row r="155" spans="1:5" ht="9.75" customHeight="1" x14ac:dyDescent="0.25">
      <c r="A155" s="46">
        <v>5292</v>
      </c>
      <c r="B155" s="5" t="s">
        <v>254</v>
      </c>
      <c r="C155" s="36">
        <v>0</v>
      </c>
      <c r="D155" s="33" t="str">
        <f t="shared" si="25"/>
        <v/>
      </c>
      <c r="E155" s="5"/>
    </row>
    <row r="156" spans="1:5" ht="9.75" customHeight="1" x14ac:dyDescent="0.25">
      <c r="A156" s="45">
        <v>5300</v>
      </c>
      <c r="B156" s="31" t="s">
        <v>255</v>
      </c>
      <c r="C156" s="32">
        <v>0</v>
      </c>
      <c r="D156" s="33"/>
      <c r="E156" s="5"/>
    </row>
    <row r="157" spans="1:5" ht="9.75" customHeight="1" x14ac:dyDescent="0.25">
      <c r="A157" s="45">
        <v>5310</v>
      </c>
      <c r="B157" s="31" t="s">
        <v>155</v>
      </c>
      <c r="C157" s="32">
        <v>0</v>
      </c>
      <c r="D157" s="33" t="str">
        <f t="shared" ref="D157:D159" si="26">IFERROR(C157/$C$157,"")</f>
        <v/>
      </c>
      <c r="E157" s="5"/>
    </row>
    <row r="158" spans="1:5" ht="9.75" customHeight="1" x14ac:dyDescent="0.25">
      <c r="A158" s="46">
        <v>5311</v>
      </c>
      <c r="B158" s="5" t="s">
        <v>256</v>
      </c>
      <c r="C158" s="36">
        <v>0</v>
      </c>
      <c r="D158" s="33" t="str">
        <f t="shared" si="26"/>
        <v/>
      </c>
      <c r="E158" s="5"/>
    </row>
    <row r="159" spans="1:5" ht="9.75" customHeight="1" x14ac:dyDescent="0.25">
      <c r="A159" s="46">
        <v>5312</v>
      </c>
      <c r="B159" s="5" t="s">
        <v>257</v>
      </c>
      <c r="C159" s="36">
        <v>0</v>
      </c>
      <c r="D159" s="33" t="str">
        <f t="shared" si="26"/>
        <v/>
      </c>
      <c r="E159" s="5"/>
    </row>
    <row r="160" spans="1:5" ht="9.75" customHeight="1" x14ac:dyDescent="0.25">
      <c r="A160" s="45">
        <v>5320</v>
      </c>
      <c r="B160" s="31" t="s">
        <v>156</v>
      </c>
      <c r="C160" s="32">
        <v>0</v>
      </c>
      <c r="D160" s="33" t="str">
        <f t="shared" ref="D160:D162" si="27">IFERROR(C160/$C$160,"")</f>
        <v/>
      </c>
      <c r="E160" s="5"/>
    </row>
    <row r="161" spans="1:5" ht="9.75" customHeight="1" x14ac:dyDescent="0.25">
      <c r="A161" s="46">
        <v>5321</v>
      </c>
      <c r="B161" s="5" t="s">
        <v>258</v>
      </c>
      <c r="C161" s="36">
        <v>0</v>
      </c>
      <c r="D161" s="33" t="str">
        <f t="shared" si="27"/>
        <v/>
      </c>
      <c r="E161" s="5"/>
    </row>
    <row r="162" spans="1:5" ht="9.75" customHeight="1" x14ac:dyDescent="0.25">
      <c r="A162" s="46">
        <v>5322</v>
      </c>
      <c r="B162" s="5" t="s">
        <v>259</v>
      </c>
      <c r="C162" s="36">
        <v>0</v>
      </c>
      <c r="D162" s="33" t="str">
        <f t="shared" si="27"/>
        <v/>
      </c>
      <c r="E162" s="5"/>
    </row>
    <row r="163" spans="1:5" ht="9.75" customHeight="1" x14ac:dyDescent="0.25">
      <c r="A163" s="45">
        <v>5330</v>
      </c>
      <c r="B163" s="31" t="s">
        <v>157</v>
      </c>
      <c r="C163" s="32">
        <v>0</v>
      </c>
      <c r="D163" s="33" t="str">
        <f t="shared" ref="D163:D165" si="28">IFERROR(C163/$C$163,"")</f>
        <v/>
      </c>
      <c r="E163" s="5"/>
    </row>
    <row r="164" spans="1:5" ht="9.75" customHeight="1" x14ac:dyDescent="0.25">
      <c r="A164" s="46">
        <v>5331</v>
      </c>
      <c r="B164" s="5" t="s">
        <v>260</v>
      </c>
      <c r="C164" s="36">
        <v>0</v>
      </c>
      <c r="D164" s="33" t="str">
        <f t="shared" si="28"/>
        <v/>
      </c>
      <c r="E164" s="5"/>
    </row>
    <row r="165" spans="1:5" ht="9.75" customHeight="1" x14ac:dyDescent="0.25">
      <c r="A165" s="46">
        <v>5332</v>
      </c>
      <c r="B165" s="5" t="s">
        <v>261</v>
      </c>
      <c r="C165" s="36">
        <v>0</v>
      </c>
      <c r="D165" s="33" t="str">
        <f t="shared" si="28"/>
        <v/>
      </c>
      <c r="E165" s="5"/>
    </row>
    <row r="166" spans="1:5" ht="9.75" customHeight="1" x14ac:dyDescent="0.25">
      <c r="A166" s="45">
        <v>5400</v>
      </c>
      <c r="B166" s="31" t="s">
        <v>262</v>
      </c>
      <c r="C166" s="32">
        <v>0</v>
      </c>
      <c r="D166" s="33"/>
      <c r="E166" s="5"/>
    </row>
    <row r="167" spans="1:5" ht="9.75" customHeight="1" x14ac:dyDescent="0.25">
      <c r="A167" s="45">
        <v>5410</v>
      </c>
      <c r="B167" s="31" t="s">
        <v>263</v>
      </c>
      <c r="C167" s="32">
        <v>0</v>
      </c>
      <c r="D167" s="33" t="str">
        <f t="shared" ref="D167:D169" si="29">IFERROR(C167/$C$167,"")</f>
        <v/>
      </c>
      <c r="E167" s="5"/>
    </row>
    <row r="168" spans="1:5" ht="9.75" customHeight="1" x14ac:dyDescent="0.25">
      <c r="A168" s="46">
        <v>5411</v>
      </c>
      <c r="B168" s="5" t="s">
        <v>264</v>
      </c>
      <c r="C168" s="36">
        <v>0</v>
      </c>
      <c r="D168" s="33" t="str">
        <f t="shared" si="29"/>
        <v/>
      </c>
      <c r="E168" s="5"/>
    </row>
    <row r="169" spans="1:5" ht="9.75" customHeight="1" x14ac:dyDescent="0.25">
      <c r="A169" s="46">
        <v>5412</v>
      </c>
      <c r="B169" s="5" t="s">
        <v>265</v>
      </c>
      <c r="C169" s="36">
        <v>0</v>
      </c>
      <c r="D169" s="33" t="str">
        <f t="shared" si="29"/>
        <v/>
      </c>
      <c r="E169" s="5"/>
    </row>
    <row r="170" spans="1:5" ht="9.75" customHeight="1" x14ac:dyDescent="0.25">
      <c r="A170" s="45">
        <v>5420</v>
      </c>
      <c r="B170" s="31" t="s">
        <v>266</v>
      </c>
      <c r="C170" s="32">
        <v>0</v>
      </c>
      <c r="D170" s="33" t="str">
        <f t="shared" ref="D170:D172" si="30">IFERROR(C170/$C$170,"")</f>
        <v/>
      </c>
      <c r="E170" s="5"/>
    </row>
    <row r="171" spans="1:5" ht="9.75" customHeight="1" x14ac:dyDescent="0.25">
      <c r="A171" s="46">
        <v>5421</v>
      </c>
      <c r="B171" s="5" t="s">
        <v>267</v>
      </c>
      <c r="C171" s="36">
        <v>0</v>
      </c>
      <c r="D171" s="33" t="str">
        <f t="shared" si="30"/>
        <v/>
      </c>
      <c r="E171" s="5"/>
    </row>
    <row r="172" spans="1:5" ht="9.75" customHeight="1" x14ac:dyDescent="0.25">
      <c r="A172" s="46">
        <v>5422</v>
      </c>
      <c r="B172" s="5" t="s">
        <v>268</v>
      </c>
      <c r="C172" s="36">
        <v>0</v>
      </c>
      <c r="D172" s="33" t="str">
        <f t="shared" si="30"/>
        <v/>
      </c>
      <c r="E172" s="5"/>
    </row>
    <row r="173" spans="1:5" ht="9.75" customHeight="1" x14ac:dyDescent="0.25">
      <c r="A173" s="45">
        <v>5430</v>
      </c>
      <c r="B173" s="31" t="s">
        <v>269</v>
      </c>
      <c r="C173" s="32">
        <v>0</v>
      </c>
      <c r="D173" s="33" t="str">
        <f t="shared" ref="D173:D175" si="31">IFERROR(C173/$C$173,"")</f>
        <v/>
      </c>
      <c r="E173" s="5"/>
    </row>
    <row r="174" spans="1:5" ht="9.75" customHeight="1" x14ac:dyDescent="0.25">
      <c r="A174" s="46">
        <v>5431</v>
      </c>
      <c r="B174" s="5" t="s">
        <v>270</v>
      </c>
      <c r="C174" s="36">
        <v>0</v>
      </c>
      <c r="D174" s="33" t="str">
        <f t="shared" si="31"/>
        <v/>
      </c>
      <c r="E174" s="5"/>
    </row>
    <row r="175" spans="1:5" ht="9.75" customHeight="1" x14ac:dyDescent="0.25">
      <c r="A175" s="46">
        <v>5432</v>
      </c>
      <c r="B175" s="5" t="s">
        <v>271</v>
      </c>
      <c r="C175" s="36">
        <v>0</v>
      </c>
      <c r="D175" s="33" t="str">
        <f t="shared" si="31"/>
        <v/>
      </c>
      <c r="E175" s="5"/>
    </row>
    <row r="176" spans="1:5" ht="9.75" customHeight="1" x14ac:dyDescent="0.25">
      <c r="A176" s="45">
        <v>5440</v>
      </c>
      <c r="B176" s="31" t="s">
        <v>272</v>
      </c>
      <c r="C176" s="32">
        <v>0</v>
      </c>
      <c r="D176" s="33" t="str">
        <f t="shared" ref="D176:D177" si="32">IFERROR(C176/$C$176,"")</f>
        <v/>
      </c>
      <c r="E176" s="5"/>
    </row>
    <row r="177" spans="1:5" ht="9.75" customHeight="1" x14ac:dyDescent="0.25">
      <c r="A177" s="46">
        <v>5441</v>
      </c>
      <c r="B177" s="5" t="s">
        <v>272</v>
      </c>
      <c r="C177" s="36">
        <v>0</v>
      </c>
      <c r="D177" s="33" t="str">
        <f t="shared" si="32"/>
        <v/>
      </c>
      <c r="E177" s="5"/>
    </row>
    <row r="178" spans="1:5" ht="9.75" customHeight="1" x14ac:dyDescent="0.25">
      <c r="A178" s="45">
        <v>5450</v>
      </c>
      <c r="B178" s="31" t="s">
        <v>273</v>
      </c>
      <c r="C178" s="32">
        <v>0</v>
      </c>
      <c r="D178" s="33" t="str">
        <f t="shared" ref="D178:D180" si="33">IFERROR(C178/$C$178,"")</f>
        <v/>
      </c>
      <c r="E178" s="5"/>
    </row>
    <row r="179" spans="1:5" ht="9.75" customHeight="1" x14ac:dyDescent="0.25">
      <c r="A179" s="46">
        <v>5451</v>
      </c>
      <c r="B179" s="5" t="s">
        <v>274</v>
      </c>
      <c r="C179" s="36">
        <v>0</v>
      </c>
      <c r="D179" s="33" t="str">
        <f t="shared" si="33"/>
        <v/>
      </c>
      <c r="E179" s="5"/>
    </row>
    <row r="180" spans="1:5" ht="9.75" customHeight="1" x14ac:dyDescent="0.25">
      <c r="A180" s="46">
        <v>5452</v>
      </c>
      <c r="B180" s="5" t="s">
        <v>275</v>
      </c>
      <c r="C180" s="36">
        <v>0</v>
      </c>
      <c r="D180" s="33" t="str">
        <f t="shared" si="33"/>
        <v/>
      </c>
      <c r="E180" s="5"/>
    </row>
    <row r="181" spans="1:5" ht="9.75" customHeight="1" x14ac:dyDescent="0.25">
      <c r="A181" s="45">
        <v>5500</v>
      </c>
      <c r="B181" s="31" t="s">
        <v>276</v>
      </c>
      <c r="C181" s="32">
        <v>1363511.79</v>
      </c>
      <c r="D181" s="33"/>
      <c r="E181" s="5"/>
    </row>
    <row r="182" spans="1:5" ht="9.75" customHeight="1" x14ac:dyDescent="0.25">
      <c r="A182" s="45">
        <v>5510</v>
      </c>
      <c r="B182" s="31" t="s">
        <v>277</v>
      </c>
      <c r="C182" s="32">
        <v>1363511.79</v>
      </c>
      <c r="D182" s="33">
        <f t="shared" ref="D182:D190" si="34">IFERROR(C182/$C$182,"")</f>
        <v>1</v>
      </c>
      <c r="E182" s="5"/>
    </row>
    <row r="183" spans="1:5" ht="9.75" customHeight="1" x14ac:dyDescent="0.25">
      <c r="A183" s="46">
        <v>5511</v>
      </c>
      <c r="B183" s="5" t="s">
        <v>278</v>
      </c>
      <c r="C183" s="36">
        <v>0</v>
      </c>
      <c r="D183" s="33">
        <f t="shared" si="34"/>
        <v>0</v>
      </c>
      <c r="E183" s="5"/>
    </row>
    <row r="184" spans="1:5" ht="9.75" customHeight="1" x14ac:dyDescent="0.25">
      <c r="A184" s="46">
        <v>5512</v>
      </c>
      <c r="B184" s="5" t="s">
        <v>279</v>
      </c>
      <c r="C184" s="36">
        <v>0</v>
      </c>
      <c r="D184" s="33">
        <f t="shared" si="34"/>
        <v>0</v>
      </c>
      <c r="E184" s="5"/>
    </row>
    <row r="185" spans="1:5" ht="9.75" customHeight="1" x14ac:dyDescent="0.25">
      <c r="A185" s="46">
        <v>5513</v>
      </c>
      <c r="B185" s="5" t="s">
        <v>280</v>
      </c>
      <c r="C185" s="36">
        <v>0</v>
      </c>
      <c r="D185" s="33">
        <f t="shared" si="34"/>
        <v>0</v>
      </c>
      <c r="E185" s="5"/>
    </row>
    <row r="186" spans="1:5" ht="9.75" customHeight="1" x14ac:dyDescent="0.25">
      <c r="A186" s="46">
        <v>5514</v>
      </c>
      <c r="B186" s="5" t="s">
        <v>282</v>
      </c>
      <c r="C186" s="36">
        <v>0</v>
      </c>
      <c r="D186" s="33">
        <f t="shared" si="34"/>
        <v>0</v>
      </c>
      <c r="E186" s="5"/>
    </row>
    <row r="187" spans="1:5" s="255" customFormat="1" ht="45" customHeight="1" x14ac:dyDescent="0.25">
      <c r="A187" s="35">
        <v>5515</v>
      </c>
      <c r="B187" s="49" t="s">
        <v>283</v>
      </c>
      <c r="C187" s="50">
        <v>1363511.79</v>
      </c>
      <c r="D187" s="51">
        <f t="shared" si="34"/>
        <v>1</v>
      </c>
      <c r="E187" s="297" t="s">
        <v>687</v>
      </c>
    </row>
    <row r="188" spans="1:5" ht="9.75" customHeight="1" x14ac:dyDescent="0.25">
      <c r="A188" s="46">
        <v>5516</v>
      </c>
      <c r="B188" s="5" t="s">
        <v>284</v>
      </c>
      <c r="C188" s="36">
        <v>0</v>
      </c>
      <c r="D188" s="33">
        <f t="shared" si="34"/>
        <v>0</v>
      </c>
      <c r="E188" s="5"/>
    </row>
    <row r="189" spans="1:5" ht="9.75" customHeight="1" x14ac:dyDescent="0.25">
      <c r="A189" s="46">
        <v>5517</v>
      </c>
      <c r="B189" s="5" t="s">
        <v>285</v>
      </c>
      <c r="C189" s="36">
        <v>0</v>
      </c>
      <c r="D189" s="33">
        <f t="shared" si="34"/>
        <v>0</v>
      </c>
      <c r="E189" s="5"/>
    </row>
    <row r="190" spans="1:5" ht="9.75" customHeight="1" x14ac:dyDescent="0.25">
      <c r="A190" s="46">
        <v>5518</v>
      </c>
      <c r="B190" s="5" t="s">
        <v>286</v>
      </c>
      <c r="C190" s="36">
        <v>0</v>
      </c>
      <c r="D190" s="33">
        <f t="shared" si="34"/>
        <v>0</v>
      </c>
      <c r="E190" s="5"/>
    </row>
    <row r="191" spans="1:5" ht="9.75" customHeight="1" x14ac:dyDescent="0.25">
      <c r="A191" s="45">
        <v>5520</v>
      </c>
      <c r="B191" s="31" t="s">
        <v>287</v>
      </c>
      <c r="C191" s="32">
        <v>0</v>
      </c>
      <c r="D191" s="33" t="str">
        <f t="shared" ref="D191:D193" si="35">IFERROR(C191/$C$191,"")</f>
        <v/>
      </c>
      <c r="E191" s="5"/>
    </row>
    <row r="192" spans="1:5" ht="9.75" customHeight="1" x14ac:dyDescent="0.25">
      <c r="A192" s="46">
        <v>5521</v>
      </c>
      <c r="B192" s="5" t="s">
        <v>288</v>
      </c>
      <c r="C192" s="36">
        <v>0</v>
      </c>
      <c r="D192" s="33" t="str">
        <f t="shared" si="35"/>
        <v/>
      </c>
      <c r="E192" s="5"/>
    </row>
    <row r="193" spans="1:5" ht="9.75" customHeight="1" x14ac:dyDescent="0.25">
      <c r="A193" s="46">
        <v>5522</v>
      </c>
      <c r="B193" s="5" t="s">
        <v>289</v>
      </c>
      <c r="C193" s="36">
        <v>0</v>
      </c>
      <c r="D193" s="33" t="str">
        <f t="shared" si="35"/>
        <v/>
      </c>
      <c r="E193" s="5"/>
    </row>
    <row r="194" spans="1:5" ht="9.75" customHeight="1" x14ac:dyDescent="0.25">
      <c r="A194" s="45">
        <v>5530</v>
      </c>
      <c r="B194" s="31" t="s">
        <v>290</v>
      </c>
      <c r="C194" s="32">
        <v>0</v>
      </c>
      <c r="D194" s="33" t="str">
        <f t="shared" ref="D194:D199" si="36">IFERROR(C194/$C$194,"")</f>
        <v/>
      </c>
      <c r="E194" s="5"/>
    </row>
    <row r="195" spans="1:5" ht="9.75" customHeight="1" x14ac:dyDescent="0.25">
      <c r="A195" s="46">
        <v>5531</v>
      </c>
      <c r="B195" s="5" t="s">
        <v>291</v>
      </c>
      <c r="C195" s="36">
        <v>0</v>
      </c>
      <c r="D195" s="33" t="str">
        <f t="shared" si="36"/>
        <v/>
      </c>
      <c r="E195" s="5"/>
    </row>
    <row r="196" spans="1:5" ht="9.75" customHeight="1" x14ac:dyDescent="0.25">
      <c r="A196" s="46">
        <v>5532</v>
      </c>
      <c r="B196" s="5" t="s">
        <v>292</v>
      </c>
      <c r="C196" s="36">
        <v>0</v>
      </c>
      <c r="D196" s="33" t="str">
        <f t="shared" si="36"/>
        <v/>
      </c>
      <c r="E196" s="5"/>
    </row>
    <row r="197" spans="1:5" ht="9.75" customHeight="1" x14ac:dyDescent="0.25">
      <c r="A197" s="46">
        <v>5533</v>
      </c>
      <c r="B197" s="5" t="s">
        <v>293</v>
      </c>
      <c r="C197" s="36">
        <v>0</v>
      </c>
      <c r="D197" s="33" t="str">
        <f t="shared" si="36"/>
        <v/>
      </c>
      <c r="E197" s="5"/>
    </row>
    <row r="198" spans="1:5" ht="9.75" customHeight="1" x14ac:dyDescent="0.25">
      <c r="A198" s="46">
        <v>5534</v>
      </c>
      <c r="B198" s="5" t="s">
        <v>294</v>
      </c>
      <c r="C198" s="36">
        <v>0</v>
      </c>
      <c r="D198" s="33" t="str">
        <f t="shared" si="36"/>
        <v/>
      </c>
      <c r="E198" s="5"/>
    </row>
    <row r="199" spans="1:5" ht="9.75" customHeight="1" x14ac:dyDescent="0.25">
      <c r="A199" s="46">
        <v>5535</v>
      </c>
      <c r="B199" s="5" t="s">
        <v>295</v>
      </c>
      <c r="C199" s="36">
        <v>0</v>
      </c>
      <c r="D199" s="33" t="str">
        <f t="shared" si="36"/>
        <v/>
      </c>
      <c r="E199" s="5"/>
    </row>
    <row r="200" spans="1:5" ht="9.75" customHeight="1" x14ac:dyDescent="0.25">
      <c r="A200" s="45">
        <v>5590</v>
      </c>
      <c r="B200" s="31" t="s">
        <v>297</v>
      </c>
      <c r="C200" s="32">
        <v>0</v>
      </c>
      <c r="D200" s="33" t="str">
        <f t="shared" ref="D200:D209" si="37">IFERROR(C200/$C$200,"")</f>
        <v/>
      </c>
      <c r="E200" s="5"/>
    </row>
    <row r="201" spans="1:5" ht="9.75" customHeight="1" x14ac:dyDescent="0.25">
      <c r="A201" s="46">
        <v>5591</v>
      </c>
      <c r="B201" s="5" t="s">
        <v>298</v>
      </c>
      <c r="C201" s="36">
        <v>0</v>
      </c>
      <c r="D201" s="33" t="str">
        <f t="shared" si="37"/>
        <v/>
      </c>
      <c r="E201" s="5"/>
    </row>
    <row r="202" spans="1:5" ht="9.75" customHeight="1" x14ac:dyDescent="0.25">
      <c r="A202" s="46">
        <v>5592</v>
      </c>
      <c r="B202" s="5" t="s">
        <v>299</v>
      </c>
      <c r="C202" s="36">
        <v>0</v>
      </c>
      <c r="D202" s="33" t="str">
        <f t="shared" si="37"/>
        <v/>
      </c>
      <c r="E202" s="5"/>
    </row>
    <row r="203" spans="1:5" ht="9.75" customHeight="1" x14ac:dyDescent="0.25">
      <c r="A203" s="46">
        <v>5593</v>
      </c>
      <c r="B203" s="5" t="s">
        <v>300</v>
      </c>
      <c r="C203" s="36">
        <v>0</v>
      </c>
      <c r="D203" s="33" t="str">
        <f t="shared" si="37"/>
        <v/>
      </c>
      <c r="E203" s="5"/>
    </row>
    <row r="204" spans="1:5" ht="9.75" customHeight="1" x14ac:dyDescent="0.25">
      <c r="A204" s="46">
        <v>5594</v>
      </c>
      <c r="B204" s="5" t="s">
        <v>301</v>
      </c>
      <c r="C204" s="36">
        <v>0</v>
      </c>
      <c r="D204" s="33" t="str">
        <f t="shared" si="37"/>
        <v/>
      </c>
      <c r="E204" s="5"/>
    </row>
    <row r="205" spans="1:5" ht="9.75" customHeight="1" x14ac:dyDescent="0.25">
      <c r="A205" s="46">
        <v>5595</v>
      </c>
      <c r="B205" s="5" t="s">
        <v>302</v>
      </c>
      <c r="C205" s="36">
        <v>0</v>
      </c>
      <c r="D205" s="33" t="str">
        <f t="shared" si="37"/>
        <v/>
      </c>
      <c r="E205" s="5"/>
    </row>
    <row r="206" spans="1:5" ht="9.75" customHeight="1" x14ac:dyDescent="0.25">
      <c r="A206" s="46">
        <v>5596</v>
      </c>
      <c r="B206" s="5" t="s">
        <v>183</v>
      </c>
      <c r="C206" s="36">
        <v>0</v>
      </c>
      <c r="D206" s="33" t="str">
        <f t="shared" si="37"/>
        <v/>
      </c>
      <c r="E206" s="5"/>
    </row>
    <row r="207" spans="1:5" ht="9.75" customHeight="1" x14ac:dyDescent="0.25">
      <c r="A207" s="46">
        <v>5597</v>
      </c>
      <c r="B207" s="5" t="s">
        <v>303</v>
      </c>
      <c r="C207" s="36">
        <v>0</v>
      </c>
      <c r="D207" s="33" t="str">
        <f t="shared" si="37"/>
        <v/>
      </c>
      <c r="E207" s="5"/>
    </row>
    <row r="208" spans="1:5" ht="9.75" customHeight="1" x14ac:dyDescent="0.25">
      <c r="A208" s="46">
        <v>5598</v>
      </c>
      <c r="B208" s="5" t="s">
        <v>304</v>
      </c>
      <c r="C208" s="36">
        <v>0</v>
      </c>
      <c r="D208" s="33" t="str">
        <f t="shared" si="37"/>
        <v/>
      </c>
      <c r="E208" s="5"/>
    </row>
    <row r="209" spans="1:5" ht="9.75" customHeight="1" x14ac:dyDescent="0.25">
      <c r="A209" s="46">
        <v>5599</v>
      </c>
      <c r="B209" s="5" t="s">
        <v>305</v>
      </c>
      <c r="C209" s="36">
        <v>0</v>
      </c>
      <c r="D209" s="33" t="str">
        <f t="shared" si="37"/>
        <v/>
      </c>
      <c r="E209" s="5"/>
    </row>
    <row r="210" spans="1:5" ht="9.75" customHeight="1" x14ac:dyDescent="0.25">
      <c r="A210" s="45">
        <v>5600</v>
      </c>
      <c r="B210" s="31" t="s">
        <v>306</v>
      </c>
      <c r="C210" s="32">
        <v>0</v>
      </c>
      <c r="D210" s="33"/>
      <c r="E210" s="5"/>
    </row>
    <row r="211" spans="1:5" ht="9.75" customHeight="1" x14ac:dyDescent="0.25">
      <c r="A211" s="45">
        <v>5610</v>
      </c>
      <c r="B211" s="31" t="s">
        <v>307</v>
      </c>
      <c r="C211" s="32">
        <v>0</v>
      </c>
      <c r="D211" s="33" t="str">
        <f t="shared" ref="D211:D212" si="38">IFERROR(C211/$C$211,"")</f>
        <v/>
      </c>
      <c r="E211" s="5"/>
    </row>
    <row r="212" spans="1:5" ht="9.75" customHeight="1" x14ac:dyDescent="0.25">
      <c r="A212" s="46">
        <v>5611</v>
      </c>
      <c r="B212" s="5" t="s">
        <v>308</v>
      </c>
      <c r="C212" s="36">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row r="215" spans="1:5" ht="15.75" customHeight="1" x14ac:dyDescent="0.25"/>
    <row r="216" spans="1:5" ht="15.75" customHeight="1" x14ac:dyDescent="0.25"/>
    <row r="217" spans="1:5" ht="15.75" customHeight="1" x14ac:dyDescent="0.25"/>
    <row r="218" spans="1:5" ht="15.75" customHeight="1" x14ac:dyDescent="0.25"/>
    <row r="219" spans="1:5" ht="15.75" customHeight="1" x14ac:dyDescent="0.25"/>
    <row r="220" spans="1:5" ht="15.75" customHeight="1" x14ac:dyDescent="0.25"/>
    <row r="221" spans="1:5" ht="15.75" customHeight="1" x14ac:dyDescent="0.25"/>
    <row r="222" spans="1:5" ht="15.75" customHeight="1" x14ac:dyDescent="0.25"/>
    <row r="223" spans="1:5" ht="15.75" customHeight="1" x14ac:dyDescent="0.25"/>
    <row r="224" spans="1: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sheetData>
  <autoFilter ref="A93:C212" xr:uid="{00000000-0009-0000-0000-00001E000000}"/>
  <mergeCells count="4">
    <mergeCell ref="A1:C1"/>
    <mergeCell ref="A2:C2"/>
    <mergeCell ref="A3:C3"/>
    <mergeCell ref="A4:C4"/>
  </mergeCells>
  <pageMargins left="0.7" right="0.7" top="0.75" bottom="0.75" header="0" footer="0"/>
  <pageSetup scale="7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988"/>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11.140625" bestFit="1" customWidth="1"/>
    <col min="11" max="11" width="4" customWidth="1"/>
  </cols>
  <sheetData>
    <row r="1" spans="1:8" ht="11.25" customHeight="1" x14ac:dyDescent="0.25">
      <c r="A1" s="522" t="s">
        <v>57</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1962</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0</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9.75" customHeight="1" x14ac:dyDescent="0.25">
      <c r="A15" s="53">
        <v>1122</v>
      </c>
      <c r="B15" s="25" t="s">
        <v>318</v>
      </c>
      <c r="C15" s="54">
        <v>0</v>
      </c>
      <c r="D15" s="54">
        <v>0</v>
      </c>
      <c r="E15" s="54">
        <v>0</v>
      </c>
      <c r="F15" s="54">
        <v>0</v>
      </c>
      <c r="G15" s="54">
        <v>0</v>
      </c>
      <c r="H15" s="25"/>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9.75" customHeight="1" x14ac:dyDescent="0.25">
      <c r="A20" s="53">
        <v>1123</v>
      </c>
      <c r="B20" s="25" t="s">
        <v>326</v>
      </c>
      <c r="C20" s="54">
        <v>1833315.55</v>
      </c>
      <c r="D20" s="54">
        <v>41719.050000000047</v>
      </c>
      <c r="E20" s="54">
        <v>0</v>
      </c>
      <c r="F20" s="54">
        <v>0</v>
      </c>
      <c r="G20" s="54">
        <v>1791596.5</v>
      </c>
      <c r="H20" s="25" t="s">
        <v>688</v>
      </c>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0</v>
      </c>
      <c r="D23" s="54">
        <v>0</v>
      </c>
      <c r="E23" s="54">
        <v>0</v>
      </c>
      <c r="F23" s="54">
        <v>0</v>
      </c>
      <c r="G23" s="54">
        <v>0</v>
      </c>
      <c r="H23" s="25"/>
    </row>
    <row r="24" spans="1:8" ht="9.75" customHeight="1" x14ac:dyDescent="0.25">
      <c r="A24" s="53">
        <v>1131</v>
      </c>
      <c r="B24" s="25" t="s">
        <v>330</v>
      </c>
      <c r="C24" s="54">
        <v>0</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983578.53</v>
      </c>
      <c r="D32" s="25"/>
      <c r="E32" s="25"/>
      <c r="F32" s="25"/>
      <c r="G32" s="25"/>
      <c r="H32" s="25"/>
    </row>
    <row r="33" spans="1:7" ht="9.75" customHeight="1" x14ac:dyDescent="0.25">
      <c r="A33" s="53">
        <v>1141</v>
      </c>
      <c r="B33" s="25" t="s">
        <v>340</v>
      </c>
      <c r="C33" s="54">
        <v>983578.53</v>
      </c>
      <c r="D33" s="25" t="s">
        <v>689</v>
      </c>
      <c r="E33" s="25" t="s">
        <v>689</v>
      </c>
      <c r="F33" s="25" t="s">
        <v>690</v>
      </c>
      <c r="G33" s="205" t="s">
        <v>691</v>
      </c>
    </row>
    <row r="34" spans="1:7" ht="9.75" customHeight="1" x14ac:dyDescent="0.25">
      <c r="A34" s="53">
        <v>1142</v>
      </c>
      <c r="B34" s="25" t="s">
        <v>341</v>
      </c>
      <c r="C34" s="54">
        <v>0</v>
      </c>
      <c r="D34" s="25"/>
      <c r="E34" s="25"/>
      <c r="F34" s="25"/>
    </row>
    <row r="35" spans="1:7" ht="9.75" customHeight="1" x14ac:dyDescent="0.25">
      <c r="A35" s="53">
        <v>1143</v>
      </c>
      <c r="B35" s="25" t="s">
        <v>342</v>
      </c>
      <c r="C35" s="54">
        <v>0</v>
      </c>
      <c r="D35" s="25"/>
      <c r="E35" s="25"/>
      <c r="F35" s="25"/>
    </row>
    <row r="36" spans="1:7" ht="9.75" customHeight="1" x14ac:dyDescent="0.25">
      <c r="A36" s="53">
        <v>1144</v>
      </c>
      <c r="B36" s="25" t="s">
        <v>343</v>
      </c>
      <c r="C36" s="54">
        <v>0</v>
      </c>
      <c r="D36" s="25"/>
      <c r="E36" s="25"/>
      <c r="F36" s="25"/>
    </row>
    <row r="37" spans="1:7" ht="9.75" customHeight="1" x14ac:dyDescent="0.25">
      <c r="A37" s="53">
        <v>1145</v>
      </c>
      <c r="B37" s="25" t="s">
        <v>344</v>
      </c>
      <c r="C37" s="54">
        <v>0</v>
      </c>
      <c r="D37" s="25"/>
      <c r="E37" s="25"/>
      <c r="F37" s="25"/>
    </row>
    <row r="38" spans="1:7" ht="9.75" customHeight="1" x14ac:dyDescent="0.25">
      <c r="A38" s="25"/>
      <c r="B38" s="25"/>
      <c r="C38" s="25"/>
      <c r="D38" s="25"/>
      <c r="E38" s="25"/>
      <c r="F38" s="25"/>
    </row>
    <row r="39" spans="1:7" ht="9.75" customHeight="1" x14ac:dyDescent="0.25">
      <c r="A39" s="115" t="s">
        <v>345</v>
      </c>
      <c r="B39" s="115"/>
      <c r="C39" s="115"/>
      <c r="D39" s="115"/>
      <c r="E39" s="115"/>
      <c r="F39" s="115"/>
    </row>
    <row r="40" spans="1:7" ht="9.75" customHeight="1" x14ac:dyDescent="0.25">
      <c r="A40" s="28" t="s">
        <v>99</v>
      </c>
      <c r="B40" s="28" t="s">
        <v>100</v>
      </c>
      <c r="C40" s="28" t="s">
        <v>101</v>
      </c>
      <c r="D40" s="28" t="s">
        <v>337</v>
      </c>
      <c r="E40" s="28" t="s">
        <v>346</v>
      </c>
      <c r="F40" s="28" t="s">
        <v>338</v>
      </c>
    </row>
    <row r="41" spans="1:7" ht="9.75" customHeight="1" x14ac:dyDescent="0.25">
      <c r="A41" s="53">
        <v>1150</v>
      </c>
      <c r="B41" s="25" t="s">
        <v>347</v>
      </c>
      <c r="C41" s="54">
        <v>892832.1</v>
      </c>
      <c r="D41" s="25"/>
      <c r="E41" s="25"/>
      <c r="F41" s="25"/>
    </row>
    <row r="42" spans="1:7" ht="9.75" customHeight="1" x14ac:dyDescent="0.25">
      <c r="A42" s="53">
        <v>1151</v>
      </c>
      <c r="B42" s="25" t="s">
        <v>348</v>
      </c>
      <c r="C42" s="54">
        <v>892832.1</v>
      </c>
      <c r="D42" s="25" t="s">
        <v>692</v>
      </c>
      <c r="E42" s="25" t="s">
        <v>693</v>
      </c>
      <c r="F42" s="25" t="s">
        <v>694</v>
      </c>
      <c r="G42" s="205" t="s">
        <v>691</v>
      </c>
    </row>
    <row r="43" spans="1:7" ht="9.75" customHeight="1" x14ac:dyDescent="0.25">
      <c r="A43" s="25"/>
      <c r="B43" s="25"/>
      <c r="C43" s="25"/>
      <c r="D43" s="25"/>
      <c r="E43" s="25"/>
      <c r="F43" s="25"/>
    </row>
    <row r="44" spans="1:7" ht="9.75" customHeight="1" x14ac:dyDescent="0.25">
      <c r="A44" s="115" t="s">
        <v>349</v>
      </c>
      <c r="B44" s="115"/>
      <c r="C44" s="115"/>
      <c r="D44" s="115"/>
      <c r="E44" s="115"/>
      <c r="F44" s="115"/>
    </row>
    <row r="45" spans="1:7" ht="9.75" customHeight="1" x14ac:dyDescent="0.25">
      <c r="A45" s="28" t="s">
        <v>99</v>
      </c>
      <c r="B45" s="28" t="s">
        <v>100</v>
      </c>
      <c r="C45" s="28" t="s">
        <v>101</v>
      </c>
      <c r="D45" s="28" t="s">
        <v>312</v>
      </c>
      <c r="E45" s="28" t="s">
        <v>325</v>
      </c>
      <c r="F45" s="28"/>
    </row>
    <row r="46" spans="1:7" ht="9.75" customHeight="1" x14ac:dyDescent="0.25">
      <c r="A46" s="53">
        <v>1213</v>
      </c>
      <c r="B46" s="25" t="s">
        <v>350</v>
      </c>
      <c r="C46" s="54">
        <v>0</v>
      </c>
      <c r="D46" s="25"/>
      <c r="E46" s="25"/>
      <c r="F46" s="25"/>
    </row>
    <row r="47" spans="1:7" ht="9.75" customHeight="1" x14ac:dyDescent="0.25">
      <c r="A47" s="25"/>
      <c r="B47" s="25"/>
      <c r="C47" s="25"/>
      <c r="D47" s="25"/>
      <c r="E47" s="25"/>
      <c r="F47" s="25"/>
    </row>
    <row r="48" spans="1:7"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54">
        <v>0</v>
      </c>
      <c r="D56" s="54">
        <v>0</v>
      </c>
      <c r="E56" s="54">
        <v>0</v>
      </c>
      <c r="F56" s="25"/>
      <c r="G56" s="25"/>
      <c r="H56" s="25"/>
      <c r="I56" s="25"/>
      <c r="J56" s="25"/>
    </row>
    <row r="57" spans="1:10" ht="9.75" customHeight="1" x14ac:dyDescent="0.25">
      <c r="A57" s="53">
        <v>1231</v>
      </c>
      <c r="B57" s="25" t="s">
        <v>364</v>
      </c>
      <c r="C57" s="54">
        <v>0</v>
      </c>
      <c r="D57" s="54">
        <v>0</v>
      </c>
      <c r="E57" s="54">
        <v>0</v>
      </c>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9.75" customHeight="1" x14ac:dyDescent="0.25">
      <c r="A59" s="53">
        <v>1233</v>
      </c>
      <c r="B59" s="25" t="s">
        <v>366</v>
      </c>
      <c r="C59" s="54">
        <v>0</v>
      </c>
      <c r="D59" s="54">
        <v>0</v>
      </c>
      <c r="E59" s="54">
        <v>0</v>
      </c>
      <c r="F59" s="25"/>
      <c r="G59" s="25"/>
      <c r="H59" s="25"/>
      <c r="I59" s="25"/>
      <c r="J59" s="25"/>
    </row>
    <row r="60" spans="1:10" ht="9.75" customHeight="1" x14ac:dyDescent="0.25">
      <c r="A60" s="53">
        <v>1234</v>
      </c>
      <c r="B60" s="25" t="s">
        <v>367</v>
      </c>
      <c r="C60" s="54">
        <v>0</v>
      </c>
      <c r="D60" s="54">
        <v>0</v>
      </c>
      <c r="E60" s="54">
        <v>0</v>
      </c>
      <c r="F60" s="25"/>
      <c r="G60" s="25"/>
      <c r="H60" s="25"/>
      <c r="I60" s="25"/>
      <c r="J60" s="25"/>
    </row>
    <row r="61" spans="1:10" ht="9.75" customHeight="1" x14ac:dyDescent="0.25">
      <c r="A61" s="53">
        <v>1235</v>
      </c>
      <c r="B61" s="25" t="s">
        <v>368</v>
      </c>
      <c r="C61" s="54">
        <v>0</v>
      </c>
      <c r="D61" s="54">
        <v>0</v>
      </c>
      <c r="E61" s="54">
        <v>0</v>
      </c>
      <c r="F61" s="25"/>
      <c r="G61" s="25"/>
      <c r="H61" s="25"/>
      <c r="I61" s="25"/>
      <c r="J61" s="25"/>
    </row>
    <row r="62" spans="1:10" ht="9.75" customHeight="1" x14ac:dyDescent="0.25">
      <c r="A62" s="53">
        <v>1236</v>
      </c>
      <c r="B62" s="25" t="s">
        <v>369</v>
      </c>
      <c r="C62" s="54">
        <v>0</v>
      </c>
      <c r="D62" s="54">
        <v>0</v>
      </c>
      <c r="E62" s="54">
        <v>0</v>
      </c>
      <c r="F62" s="25"/>
      <c r="G62" s="25"/>
      <c r="H62" s="25"/>
      <c r="I62" s="25"/>
      <c r="J62" s="25"/>
    </row>
    <row r="63" spans="1:10" ht="9.75" customHeight="1" x14ac:dyDescent="0.25">
      <c r="A63" s="53">
        <v>1239</v>
      </c>
      <c r="B63" s="25" t="s">
        <v>370</v>
      </c>
      <c r="C63" s="54">
        <v>0</v>
      </c>
      <c r="D63" s="54">
        <v>0</v>
      </c>
      <c r="E63" s="54">
        <v>0</v>
      </c>
      <c r="F63" s="25"/>
      <c r="G63" s="25"/>
      <c r="H63" s="25"/>
      <c r="I63" s="25"/>
      <c r="J63" s="25"/>
    </row>
    <row r="64" spans="1:10" ht="9.75" customHeight="1" x14ac:dyDescent="0.25">
      <c r="A64" s="53">
        <v>1240</v>
      </c>
      <c r="B64" s="25" t="s">
        <v>371</v>
      </c>
      <c r="C64" s="54">
        <v>41073735.210000001</v>
      </c>
      <c r="D64" s="54">
        <v>1363511.79</v>
      </c>
      <c r="E64" s="54">
        <f>SUM(E65:E72)</f>
        <v>15600083.43</v>
      </c>
      <c r="F64" s="203"/>
      <c r="G64" s="54"/>
      <c r="H64" s="5"/>
      <c r="I64" s="25"/>
      <c r="J64" s="25"/>
    </row>
    <row r="65" spans="1:10" ht="9.75" customHeight="1" x14ac:dyDescent="0.25">
      <c r="A65" s="53">
        <v>1241</v>
      </c>
      <c r="B65" s="25" t="s">
        <v>372</v>
      </c>
      <c r="C65" s="54">
        <v>2773991.4</v>
      </c>
      <c r="D65" s="54">
        <v>24651.67</v>
      </c>
      <c r="E65" s="54">
        <v>1612436.6299999997</v>
      </c>
      <c r="F65" s="54" t="s">
        <v>695</v>
      </c>
      <c r="G65" s="54">
        <v>0.1</v>
      </c>
      <c r="H65" s="25" t="s">
        <v>636</v>
      </c>
      <c r="I65" s="54"/>
      <c r="J65" s="54"/>
    </row>
    <row r="66" spans="1:10" ht="9.75" customHeight="1" x14ac:dyDescent="0.25">
      <c r="A66" s="53">
        <v>1242</v>
      </c>
      <c r="B66" s="25" t="s">
        <v>373</v>
      </c>
      <c r="C66" s="54">
        <v>406741.89</v>
      </c>
      <c r="D66" s="54">
        <v>0</v>
      </c>
      <c r="E66" s="54">
        <v>352554.27999999997</v>
      </c>
      <c r="F66" s="25" t="s">
        <v>695</v>
      </c>
      <c r="G66" s="54">
        <v>0.1</v>
      </c>
      <c r="H66" s="25" t="s">
        <v>636</v>
      </c>
      <c r="I66" s="54"/>
      <c r="J66" s="54"/>
    </row>
    <row r="67" spans="1:10" ht="9.75" customHeight="1" x14ac:dyDescent="0.25">
      <c r="A67" s="53">
        <v>1243</v>
      </c>
      <c r="B67" s="25" t="s">
        <v>374</v>
      </c>
      <c r="C67" s="54">
        <v>3160724.92</v>
      </c>
      <c r="D67" s="54">
        <v>545286.54</v>
      </c>
      <c r="E67" s="54">
        <v>920097.1100000001</v>
      </c>
      <c r="F67" s="25" t="s">
        <v>695</v>
      </c>
      <c r="G67" s="54">
        <v>0.2</v>
      </c>
      <c r="H67" s="25" t="s">
        <v>636</v>
      </c>
      <c r="I67" s="54"/>
      <c r="J67" s="54"/>
    </row>
    <row r="68" spans="1:10" ht="9.75" customHeight="1" x14ac:dyDescent="0.25">
      <c r="A68" s="53">
        <v>1244</v>
      </c>
      <c r="B68" s="25" t="s">
        <v>375</v>
      </c>
      <c r="C68" s="54">
        <v>9991183.1400000006</v>
      </c>
      <c r="D68" s="54">
        <v>265210.8</v>
      </c>
      <c r="E68" s="54">
        <v>8642066.6600000001</v>
      </c>
      <c r="F68" s="25" t="s">
        <v>695</v>
      </c>
      <c r="G68" s="54">
        <v>0.2</v>
      </c>
      <c r="H68" s="25" t="s">
        <v>636</v>
      </c>
      <c r="I68" s="54"/>
      <c r="J68" s="54"/>
    </row>
    <row r="69" spans="1:10" ht="9.75" customHeight="1" x14ac:dyDescent="0.25">
      <c r="A69" s="53">
        <v>1245</v>
      </c>
      <c r="B69" s="25" t="s">
        <v>376</v>
      </c>
      <c r="C69" s="54">
        <v>0</v>
      </c>
      <c r="D69" s="54">
        <v>0</v>
      </c>
      <c r="E69" s="54">
        <v>0</v>
      </c>
      <c r="F69" s="25"/>
      <c r="G69" s="54"/>
      <c r="H69" s="25"/>
      <c r="I69" s="54"/>
      <c r="J69" s="54"/>
    </row>
    <row r="70" spans="1:10" ht="9.75" customHeight="1" x14ac:dyDescent="0.25">
      <c r="A70" s="53">
        <v>1246</v>
      </c>
      <c r="B70" s="25" t="s">
        <v>377</v>
      </c>
      <c r="C70" s="54">
        <v>4621947.28</v>
      </c>
      <c r="D70" s="54">
        <v>528362.77999999991</v>
      </c>
      <c r="E70" s="54">
        <v>4072928.7500000005</v>
      </c>
      <c r="F70" s="25" t="s">
        <v>695</v>
      </c>
      <c r="G70" s="54">
        <v>0.1</v>
      </c>
      <c r="H70" s="25" t="s">
        <v>636</v>
      </c>
      <c r="I70" s="54"/>
      <c r="J70" s="54"/>
    </row>
    <row r="71" spans="1:10" ht="9.75" customHeight="1" x14ac:dyDescent="0.25">
      <c r="A71" s="53">
        <v>1247</v>
      </c>
      <c r="B71" s="25" t="s">
        <v>378</v>
      </c>
      <c r="C71" s="54">
        <v>0</v>
      </c>
      <c r="D71" s="54">
        <v>0</v>
      </c>
      <c r="E71" s="54">
        <v>0</v>
      </c>
      <c r="F71" s="25"/>
      <c r="G71" s="25"/>
      <c r="H71" s="25"/>
      <c r="I71" s="25"/>
      <c r="J71" s="25"/>
    </row>
    <row r="72" spans="1:10" ht="9.75" customHeight="1" x14ac:dyDescent="0.25">
      <c r="A72" s="53">
        <v>1248</v>
      </c>
      <c r="B72" s="25" t="s">
        <v>379</v>
      </c>
      <c r="C72" s="54">
        <v>20119146.579999998</v>
      </c>
      <c r="D72" s="54">
        <v>0</v>
      </c>
      <c r="E72" s="54">
        <v>0</v>
      </c>
      <c r="F72" s="25"/>
      <c r="G72" s="25"/>
      <c r="H72" s="25"/>
      <c r="I72" s="25"/>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54">
        <v>52952.72</v>
      </c>
      <c r="D76" s="54">
        <v>0</v>
      </c>
      <c r="E76" s="54">
        <v>0</v>
      </c>
      <c r="F76" s="25" t="s">
        <v>696</v>
      </c>
      <c r="G76" s="25">
        <v>0.15</v>
      </c>
      <c r="H76" s="25" t="s">
        <v>636</v>
      </c>
      <c r="I76" s="25"/>
      <c r="J76" s="25"/>
    </row>
    <row r="77" spans="1:10" ht="9.75" customHeight="1" x14ac:dyDescent="0.25">
      <c r="A77" s="53">
        <v>1251</v>
      </c>
      <c r="B77" s="25" t="s">
        <v>386</v>
      </c>
      <c r="C77" s="54">
        <v>52952.72</v>
      </c>
      <c r="D77" s="54">
        <v>0</v>
      </c>
      <c r="E77" s="54">
        <v>0</v>
      </c>
      <c r="F77" s="25" t="s">
        <v>696</v>
      </c>
      <c r="G77" s="25">
        <v>0.15</v>
      </c>
      <c r="H77" s="25" t="s">
        <v>636</v>
      </c>
      <c r="I77" s="25"/>
      <c r="J77" s="25"/>
    </row>
    <row r="78" spans="1:10" ht="9.75" customHeight="1" x14ac:dyDescent="0.25">
      <c r="A78" s="53">
        <v>1252</v>
      </c>
      <c r="B78" s="25" t="s">
        <v>387</v>
      </c>
      <c r="C78" s="54">
        <v>0</v>
      </c>
      <c r="D78" s="54">
        <v>0</v>
      </c>
      <c r="E78" s="54">
        <v>0</v>
      </c>
      <c r="F78" s="25"/>
      <c r="G78" s="25"/>
      <c r="H78" s="25"/>
      <c r="I78" s="25"/>
      <c r="J78" s="25"/>
    </row>
    <row r="79" spans="1:10" ht="9.75" customHeight="1" x14ac:dyDescent="0.25">
      <c r="A79" s="53">
        <v>1253</v>
      </c>
      <c r="B79" s="25" t="s">
        <v>388</v>
      </c>
      <c r="C79" s="54">
        <v>0</v>
      </c>
      <c r="D79" s="54">
        <v>0</v>
      </c>
      <c r="E79" s="54">
        <v>0</v>
      </c>
      <c r="F79" s="25"/>
      <c r="G79" s="25"/>
      <c r="H79" s="25"/>
      <c r="I79" s="25"/>
      <c r="J79" s="25"/>
    </row>
    <row r="80" spans="1:10" ht="9.75" customHeight="1" x14ac:dyDescent="0.25">
      <c r="A80" s="53">
        <v>1254</v>
      </c>
      <c r="B80" s="25" t="s">
        <v>389</v>
      </c>
      <c r="C80" s="54">
        <v>0</v>
      </c>
      <c r="D80" s="54">
        <v>0</v>
      </c>
      <c r="E80" s="54">
        <v>0</v>
      </c>
      <c r="F80" s="25"/>
      <c r="G80" s="25"/>
      <c r="H80" s="25"/>
      <c r="I80" s="25"/>
      <c r="J80" s="25"/>
    </row>
    <row r="81" spans="1:7" ht="9.75" customHeight="1" x14ac:dyDescent="0.25">
      <c r="A81" s="53">
        <v>1259</v>
      </c>
      <c r="B81" s="25" t="s">
        <v>390</v>
      </c>
      <c r="C81" s="54">
        <v>0</v>
      </c>
      <c r="D81" s="54">
        <v>0</v>
      </c>
      <c r="E81" s="54">
        <v>0</v>
      </c>
      <c r="F81" s="25"/>
      <c r="G81" s="25"/>
    </row>
    <row r="82" spans="1:7" ht="9.75" customHeight="1" x14ac:dyDescent="0.25">
      <c r="A82" s="53">
        <v>1270</v>
      </c>
      <c r="B82" s="25" t="s">
        <v>391</v>
      </c>
      <c r="C82" s="54">
        <v>0</v>
      </c>
      <c r="D82" s="54">
        <v>0</v>
      </c>
      <c r="E82" s="54">
        <v>0</v>
      </c>
      <c r="F82" s="25"/>
      <c r="G82" s="25"/>
    </row>
    <row r="83" spans="1:7" ht="9.75" customHeight="1" x14ac:dyDescent="0.25">
      <c r="A83" s="53">
        <v>1271</v>
      </c>
      <c r="B83" s="25" t="s">
        <v>392</v>
      </c>
      <c r="C83" s="54">
        <v>0</v>
      </c>
      <c r="D83" s="54">
        <v>0</v>
      </c>
      <c r="E83" s="54">
        <v>0</v>
      </c>
      <c r="F83" s="25"/>
      <c r="G83" s="25"/>
    </row>
    <row r="84" spans="1:7" ht="9.75" customHeight="1" x14ac:dyDescent="0.25">
      <c r="A84" s="53">
        <v>1272</v>
      </c>
      <c r="B84" s="25" t="s">
        <v>393</v>
      </c>
      <c r="C84" s="54">
        <v>0</v>
      </c>
      <c r="D84" s="54">
        <v>0</v>
      </c>
      <c r="E84" s="54">
        <v>0</v>
      </c>
      <c r="F84" s="25"/>
      <c r="G84" s="25"/>
    </row>
    <row r="85" spans="1:7" ht="9.75" customHeight="1" x14ac:dyDescent="0.25">
      <c r="A85" s="53">
        <v>1273</v>
      </c>
      <c r="B85" s="25" t="s">
        <v>394</v>
      </c>
      <c r="C85" s="54">
        <v>0</v>
      </c>
      <c r="D85" s="54">
        <v>0</v>
      </c>
      <c r="E85" s="54">
        <v>0</v>
      </c>
      <c r="F85" s="25"/>
      <c r="G85" s="25"/>
    </row>
    <row r="86" spans="1:7" ht="9.75" customHeight="1" x14ac:dyDescent="0.25">
      <c r="A86" s="53">
        <v>1274</v>
      </c>
      <c r="B86" s="25" t="s">
        <v>395</v>
      </c>
      <c r="C86" s="54">
        <v>0</v>
      </c>
      <c r="D86" s="54">
        <v>0</v>
      </c>
      <c r="E86" s="54">
        <v>0</v>
      </c>
      <c r="F86" s="25"/>
      <c r="G86" s="25"/>
    </row>
    <row r="87" spans="1:7" ht="9.75" customHeight="1" x14ac:dyDescent="0.25">
      <c r="A87" s="53">
        <v>1275</v>
      </c>
      <c r="B87" s="25" t="s">
        <v>396</v>
      </c>
      <c r="C87" s="54">
        <v>0</v>
      </c>
      <c r="D87" s="54">
        <v>0</v>
      </c>
      <c r="E87" s="54">
        <v>0</v>
      </c>
      <c r="F87" s="25"/>
      <c r="G87" s="25"/>
    </row>
    <row r="88" spans="1:7" ht="9.75" customHeight="1" x14ac:dyDescent="0.25">
      <c r="A88" s="53">
        <v>1279</v>
      </c>
      <c r="B88" s="25" t="s">
        <v>397</v>
      </c>
      <c r="C88" s="54">
        <v>0</v>
      </c>
      <c r="D88" s="54">
        <v>0</v>
      </c>
      <c r="E88" s="54">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9.75" customHeight="1" x14ac:dyDescent="0.25">
      <c r="A92" s="53">
        <v>1160</v>
      </c>
      <c r="B92" s="25" t="s">
        <v>399</v>
      </c>
      <c r="C92" s="54">
        <v>0</v>
      </c>
      <c r="D92" s="25"/>
      <c r="E92" s="25"/>
      <c r="F92" s="25"/>
      <c r="G92" s="25"/>
    </row>
    <row r="93" spans="1:7" ht="9.75" customHeight="1" x14ac:dyDescent="0.25">
      <c r="A93" s="53">
        <v>1161</v>
      </c>
      <c r="B93" s="25" t="s">
        <v>400</v>
      </c>
      <c r="C93" s="54">
        <v>0</v>
      </c>
      <c r="D93" s="25"/>
      <c r="E93" s="25"/>
      <c r="F93" s="25"/>
      <c r="G93" s="25"/>
    </row>
    <row r="94" spans="1:7" ht="9.75" customHeight="1" x14ac:dyDescent="0.25">
      <c r="A94" s="53">
        <v>1162</v>
      </c>
      <c r="B94" s="25" t="s">
        <v>401</v>
      </c>
      <c r="C94" s="54">
        <v>0</v>
      </c>
      <c r="D94" s="25"/>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v>0</v>
      </c>
      <c r="D98" s="25"/>
      <c r="E98" s="25"/>
      <c r="F98" s="25"/>
      <c r="G98" s="25"/>
      <c r="H98" s="25"/>
    </row>
    <row r="99" spans="1:8" ht="9.75" customHeight="1" x14ac:dyDescent="0.25">
      <c r="A99" s="53">
        <v>1191</v>
      </c>
      <c r="B99" s="25" t="s">
        <v>404</v>
      </c>
      <c r="C99" s="54">
        <v>0</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9.75" customHeight="1" x14ac:dyDescent="0.25">
      <c r="A110" s="53">
        <v>2110</v>
      </c>
      <c r="B110" s="25" t="s">
        <v>415</v>
      </c>
      <c r="C110" s="54">
        <v>3376212.42</v>
      </c>
      <c r="D110" s="54">
        <v>0</v>
      </c>
      <c r="E110" s="54">
        <v>0</v>
      </c>
      <c r="F110" s="54">
        <v>0</v>
      </c>
      <c r="G110" s="54">
        <v>0</v>
      </c>
      <c r="H110" s="25" t="s">
        <v>697</v>
      </c>
    </row>
    <row r="111" spans="1:8" ht="9.75" customHeight="1" x14ac:dyDescent="0.25">
      <c r="A111" s="53">
        <v>2111</v>
      </c>
      <c r="B111" s="25" t="s">
        <v>416</v>
      </c>
      <c r="C111" s="54">
        <v>0</v>
      </c>
      <c r="D111" s="54">
        <v>0</v>
      </c>
      <c r="E111" s="54">
        <v>0</v>
      </c>
      <c r="F111" s="54">
        <v>0</v>
      </c>
      <c r="G111" s="54">
        <v>0</v>
      </c>
      <c r="H111" s="25"/>
    </row>
    <row r="112" spans="1:8" ht="9.75" customHeight="1" x14ac:dyDescent="0.25">
      <c r="A112" s="53">
        <v>2112</v>
      </c>
      <c r="B112" s="25" t="s">
        <v>417</v>
      </c>
      <c r="C112" s="54">
        <v>1334456.79</v>
      </c>
      <c r="D112" s="54">
        <v>0</v>
      </c>
      <c r="E112" s="54">
        <v>0</v>
      </c>
      <c r="F112" s="54">
        <v>0</v>
      </c>
      <c r="G112" s="54">
        <v>0</v>
      </c>
      <c r="H112" s="25" t="s">
        <v>697</v>
      </c>
    </row>
    <row r="113" spans="1:8" ht="9.75" customHeight="1" x14ac:dyDescent="0.25">
      <c r="A113" s="53">
        <v>2113</v>
      </c>
      <c r="B113" s="25" t="s">
        <v>418</v>
      </c>
      <c r="C113" s="54">
        <v>0</v>
      </c>
      <c r="D113" s="54">
        <v>0</v>
      </c>
      <c r="E113" s="54">
        <v>0</v>
      </c>
      <c r="F113" s="54">
        <v>0</v>
      </c>
      <c r="G113" s="54">
        <v>0</v>
      </c>
      <c r="H113" s="25"/>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9.75" customHeight="1" x14ac:dyDescent="0.25">
      <c r="A117" s="53">
        <v>2117</v>
      </c>
      <c r="B117" s="25" t="s">
        <v>422</v>
      </c>
      <c r="C117" s="54">
        <v>2041755.63</v>
      </c>
      <c r="D117" s="54">
        <v>0</v>
      </c>
      <c r="E117" s="54">
        <v>0</v>
      </c>
      <c r="F117" s="54">
        <v>0</v>
      </c>
      <c r="G117" s="54">
        <v>0</v>
      </c>
      <c r="H117" s="25" t="s">
        <v>697</v>
      </c>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0</v>
      </c>
      <c r="D119" s="54">
        <v>0</v>
      </c>
      <c r="E119" s="54">
        <v>0</v>
      </c>
      <c r="F119" s="54">
        <v>0</v>
      </c>
      <c r="G119" s="54">
        <v>0</v>
      </c>
      <c r="H119" s="25"/>
    </row>
    <row r="120" spans="1:8" ht="9.75" customHeight="1" x14ac:dyDescent="0.25">
      <c r="A120" s="53">
        <v>2120</v>
      </c>
      <c r="B120" s="25" t="s">
        <v>425</v>
      </c>
      <c r="C120" s="54">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693567.99</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693567.99</v>
      </c>
      <c r="D157" s="25"/>
      <c r="E157" s="25" t="s">
        <v>698</v>
      </c>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t="s">
        <v>309</v>
      </c>
      <c r="C173" s="25"/>
      <c r="D173" s="25"/>
      <c r="E173" s="25"/>
    </row>
    <row r="174" spans="1:5" ht="15.75" customHeight="1" x14ac:dyDescent="0.25"/>
    <row r="175" spans="1:5" ht="15.75" customHeight="1" x14ac:dyDescent="0.25"/>
    <row r="176" spans="1:5"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sheetData>
  <mergeCells count="4">
    <mergeCell ref="A1:F1"/>
    <mergeCell ref="A2:F2"/>
    <mergeCell ref="A3:F3"/>
    <mergeCell ref="A4:F4"/>
  </mergeCells>
  <pageMargins left="0.25" right="0.25" top="0.75" bottom="0.75" header="0.3" footer="0.3"/>
  <pageSetup scale="3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E98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6" width="9.140625" customWidth="1"/>
  </cols>
  <sheetData>
    <row r="1" spans="1:5" ht="11.25" customHeight="1" x14ac:dyDescent="0.25">
      <c r="A1" s="521" t="s">
        <v>57</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1962</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54">
        <v>11429029.390000001</v>
      </c>
      <c r="D9" s="25" t="s">
        <v>156</v>
      </c>
      <c r="E9" s="25" t="s">
        <v>699</v>
      </c>
    </row>
    <row r="10" spans="1:5" ht="9.75" customHeight="1" x14ac:dyDescent="0.25">
      <c r="A10" s="53">
        <v>3120</v>
      </c>
      <c r="B10" s="25" t="s">
        <v>471</v>
      </c>
      <c r="C10" s="54">
        <v>0</v>
      </c>
      <c r="D10" s="25"/>
      <c r="E10" s="25"/>
    </row>
    <row r="11" spans="1:5" ht="9.75" customHeight="1" x14ac:dyDescent="0.25">
      <c r="A11" s="53">
        <v>3130</v>
      </c>
      <c r="B11" s="25" t="s">
        <v>472</v>
      </c>
      <c r="C11" s="54">
        <v>12712420.6</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9.75" customHeight="1" x14ac:dyDescent="0.25">
      <c r="A15" s="53">
        <v>3210</v>
      </c>
      <c r="B15" s="25" t="s">
        <v>475</v>
      </c>
      <c r="C15" s="54">
        <v>1371269.7100000083</v>
      </c>
      <c r="D15" s="25"/>
      <c r="E15" s="25"/>
    </row>
    <row r="16" spans="1:5" ht="9.75" customHeight="1" x14ac:dyDescent="0.25">
      <c r="A16" s="53">
        <v>3220</v>
      </c>
      <c r="B16" s="25" t="s">
        <v>476</v>
      </c>
      <c r="C16" s="54">
        <v>4618556.67</v>
      </c>
      <c r="D16" s="25" t="s">
        <v>700</v>
      </c>
      <c r="E16" s="25" t="s">
        <v>701</v>
      </c>
    </row>
    <row r="17" spans="1:5" ht="9.75" customHeight="1" x14ac:dyDescent="0.25">
      <c r="A17" s="53">
        <v>3230</v>
      </c>
      <c r="B17" s="25" t="s">
        <v>477</v>
      </c>
      <c r="C17" s="54">
        <v>0</v>
      </c>
      <c r="D17" s="25"/>
    </row>
    <row r="18" spans="1:5" ht="9.75" customHeight="1" x14ac:dyDescent="0.25">
      <c r="A18" s="53">
        <v>3231</v>
      </c>
      <c r="B18" s="25" t="s">
        <v>478</v>
      </c>
      <c r="C18" s="54">
        <v>0</v>
      </c>
      <c r="D18" s="25"/>
    </row>
    <row r="19" spans="1:5" ht="9.75" customHeight="1" x14ac:dyDescent="0.25">
      <c r="A19" s="53">
        <v>3232</v>
      </c>
      <c r="B19" s="25" t="s">
        <v>479</v>
      </c>
      <c r="C19" s="54">
        <v>0</v>
      </c>
      <c r="D19" s="25"/>
    </row>
    <row r="20" spans="1:5" ht="9.75" customHeight="1" x14ac:dyDescent="0.25">
      <c r="A20" s="53">
        <v>3233</v>
      </c>
      <c r="B20" s="25" t="s">
        <v>480</v>
      </c>
      <c r="C20" s="54">
        <v>0</v>
      </c>
      <c r="D20" s="25"/>
    </row>
    <row r="21" spans="1:5" ht="9.75" customHeight="1" x14ac:dyDescent="0.25">
      <c r="A21" s="53">
        <v>3239</v>
      </c>
      <c r="B21" s="25" t="s">
        <v>481</v>
      </c>
      <c r="C21" s="54">
        <v>0</v>
      </c>
      <c r="D21" s="25"/>
    </row>
    <row r="22" spans="1:5" ht="9.75" customHeight="1" x14ac:dyDescent="0.25">
      <c r="A22" s="53">
        <v>3240</v>
      </c>
      <c r="B22" s="25" t="s">
        <v>482</v>
      </c>
      <c r="C22" s="54">
        <v>0</v>
      </c>
      <c r="D22" s="25"/>
    </row>
    <row r="23" spans="1:5" ht="9.75" customHeight="1" x14ac:dyDescent="0.25">
      <c r="A23" s="53">
        <v>3241</v>
      </c>
      <c r="B23" s="25" t="s">
        <v>483</v>
      </c>
      <c r="C23" s="54">
        <v>0</v>
      </c>
      <c r="D23" s="25"/>
    </row>
    <row r="24" spans="1:5" ht="9.75" customHeight="1" x14ac:dyDescent="0.25">
      <c r="A24" s="53">
        <v>3242</v>
      </c>
      <c r="B24" s="25" t="s">
        <v>484</v>
      </c>
      <c r="C24" s="54">
        <v>0</v>
      </c>
      <c r="D24" s="25"/>
    </row>
    <row r="25" spans="1:5" ht="9.75" customHeight="1" x14ac:dyDescent="0.25">
      <c r="A25" s="53">
        <v>3243</v>
      </c>
      <c r="B25" s="25" t="s">
        <v>485</v>
      </c>
      <c r="C25" s="54">
        <v>0</v>
      </c>
      <c r="D25" s="25"/>
    </row>
    <row r="26" spans="1:5" ht="9.75" customHeight="1" x14ac:dyDescent="0.25">
      <c r="A26" s="53">
        <v>3250</v>
      </c>
      <c r="B26" s="25" t="s">
        <v>486</v>
      </c>
      <c r="C26" s="54">
        <v>1219586.81</v>
      </c>
      <c r="D26" s="25" t="s">
        <v>702</v>
      </c>
      <c r="E26" s="205" t="s">
        <v>703</v>
      </c>
    </row>
    <row r="27" spans="1:5" ht="9.75" customHeight="1" x14ac:dyDescent="0.25">
      <c r="A27" s="53">
        <v>3251</v>
      </c>
      <c r="B27" s="25" t="s">
        <v>487</v>
      </c>
      <c r="C27" s="54">
        <v>0</v>
      </c>
      <c r="D27" s="25"/>
    </row>
    <row r="28" spans="1:5" ht="9.75" customHeight="1" x14ac:dyDescent="0.25">
      <c r="A28" s="53">
        <v>3252</v>
      </c>
      <c r="B28" s="25" t="s">
        <v>488</v>
      </c>
      <c r="C28" s="54">
        <v>1219586.81</v>
      </c>
      <c r="D28" s="25" t="s">
        <v>702</v>
      </c>
      <c r="E28" s="205" t="s">
        <v>703</v>
      </c>
    </row>
    <row r="29" spans="1:5" ht="9.75" customHeight="1" x14ac:dyDescent="0.25">
      <c r="A29" s="25"/>
      <c r="B29" s="25"/>
      <c r="C29" s="25"/>
      <c r="D29" s="25"/>
    </row>
    <row r="30" spans="1:5" ht="9.75" customHeight="1" x14ac:dyDescent="0.25">
      <c r="A30" s="25"/>
      <c r="B30" s="25" t="s">
        <v>309</v>
      </c>
      <c r="C30" s="25"/>
      <c r="D30" s="25"/>
    </row>
    <row r="31" spans="1:5" ht="15.75" customHeight="1" x14ac:dyDescent="0.25"/>
    <row r="32" spans="1: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sheetData>
  <mergeCells count="4">
    <mergeCell ref="A1:C1"/>
    <mergeCell ref="A2:C2"/>
    <mergeCell ref="A3:C3"/>
    <mergeCell ref="A4:C4"/>
  </mergeCells>
  <pageMargins left="0.7" right="0.7" top="0.75" bottom="0.75" header="0" footer="0"/>
  <pageSetup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F987"/>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6" width="9.140625" customWidth="1"/>
  </cols>
  <sheetData>
    <row r="1" spans="1:5" ht="11.25" customHeight="1" x14ac:dyDescent="0.25">
      <c r="A1" s="521" t="s">
        <v>57</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1962</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187000</v>
      </c>
      <c r="D9" s="54">
        <v>188000</v>
      </c>
      <c r="E9" s="25"/>
    </row>
    <row r="10" spans="1:5" ht="9.75" customHeight="1" x14ac:dyDescent="0.25">
      <c r="A10" s="53">
        <v>1112</v>
      </c>
      <c r="B10" s="25" t="s">
        <v>492</v>
      </c>
      <c r="C10" s="54">
        <v>5997312.9100000001</v>
      </c>
      <c r="D10" s="54">
        <v>7853707.7400000002</v>
      </c>
      <c r="E10" s="25"/>
    </row>
    <row r="11" spans="1:5" ht="9.75" customHeight="1" x14ac:dyDescent="0.25">
      <c r="A11" s="53">
        <v>1113</v>
      </c>
      <c r="B11" s="25" t="s">
        <v>493</v>
      </c>
      <c r="C11" s="54">
        <v>0</v>
      </c>
      <c r="D11" s="54">
        <v>0</v>
      </c>
      <c r="E11" s="25"/>
    </row>
    <row r="12" spans="1:5" ht="9.75" customHeight="1" x14ac:dyDescent="0.25">
      <c r="A12" s="53">
        <v>1114</v>
      </c>
      <c r="B12" s="25" t="s">
        <v>313</v>
      </c>
      <c r="C12" s="54">
        <v>0</v>
      </c>
      <c r="D12" s="54">
        <v>0</v>
      </c>
      <c r="E12" s="25"/>
    </row>
    <row r="13" spans="1:5" ht="9.75" customHeight="1" x14ac:dyDescent="0.25">
      <c r="A13" s="53">
        <v>1115</v>
      </c>
      <c r="B13" s="25" t="s">
        <v>314</v>
      </c>
      <c r="C13" s="54">
        <v>0</v>
      </c>
      <c r="D13" s="54">
        <v>0</v>
      </c>
      <c r="E13" s="25"/>
    </row>
    <row r="14" spans="1:5" ht="9.75" customHeight="1" x14ac:dyDescent="0.25">
      <c r="A14" s="53">
        <v>1116</v>
      </c>
      <c r="B14" s="25" t="s">
        <v>494</v>
      </c>
      <c r="C14" s="54">
        <v>0</v>
      </c>
      <c r="D14" s="54">
        <v>0</v>
      </c>
      <c r="E14" s="25"/>
    </row>
    <row r="15" spans="1:5" ht="9.75" customHeight="1" x14ac:dyDescent="0.25">
      <c r="A15" s="53">
        <v>1119</v>
      </c>
      <c r="B15" s="25" t="s">
        <v>495</v>
      </c>
      <c r="C15" s="54">
        <v>0</v>
      </c>
      <c r="D15" s="54">
        <v>0</v>
      </c>
      <c r="E15" s="25"/>
    </row>
    <row r="16" spans="1:5" ht="9.75" customHeight="1" x14ac:dyDescent="0.25">
      <c r="A16" s="59">
        <v>1110</v>
      </c>
      <c r="B16" s="60" t="s">
        <v>496</v>
      </c>
      <c r="C16" s="61">
        <f>SUM(C9:C15)</f>
        <v>6184312.9100000001</v>
      </c>
      <c r="D16" s="61">
        <v>8041707.7400000002</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62" t="s">
        <v>363</v>
      </c>
      <c r="C21" s="61">
        <v>0</v>
      </c>
      <c r="D21" s="61">
        <v>0</v>
      </c>
    </row>
    <row r="22" spans="1:4" ht="9.75" customHeight="1" x14ac:dyDescent="0.25">
      <c r="A22" s="53">
        <v>1231</v>
      </c>
      <c r="B22" s="25" t="s">
        <v>364</v>
      </c>
      <c r="C22" s="54">
        <v>0</v>
      </c>
      <c r="D22" s="54">
        <v>0</v>
      </c>
    </row>
    <row r="23" spans="1:4" ht="9.75" customHeight="1" x14ac:dyDescent="0.25">
      <c r="A23" s="53">
        <v>1232</v>
      </c>
      <c r="B23" s="25" t="s">
        <v>365</v>
      </c>
      <c r="C23" s="54">
        <v>0</v>
      </c>
      <c r="D23" s="54">
        <v>0</v>
      </c>
    </row>
    <row r="24" spans="1:4" ht="9.75" customHeight="1" x14ac:dyDescent="0.25">
      <c r="A24" s="53">
        <v>1233</v>
      </c>
      <c r="B24" s="25" t="s">
        <v>366</v>
      </c>
      <c r="C24" s="54">
        <v>0</v>
      </c>
      <c r="D24" s="54">
        <v>0</v>
      </c>
    </row>
    <row r="25" spans="1:4" ht="9.75" customHeight="1" x14ac:dyDescent="0.25">
      <c r="A25" s="53">
        <v>1234</v>
      </c>
      <c r="B25" s="25" t="s">
        <v>367</v>
      </c>
      <c r="C25" s="54">
        <v>0</v>
      </c>
      <c r="D25" s="54">
        <v>0</v>
      </c>
    </row>
    <row r="26" spans="1:4" ht="9.75" customHeight="1" x14ac:dyDescent="0.25">
      <c r="A26" s="53">
        <v>1235</v>
      </c>
      <c r="B26" s="25" t="s">
        <v>368</v>
      </c>
      <c r="C26" s="54">
        <v>0</v>
      </c>
      <c r="D26" s="54">
        <v>0</v>
      </c>
    </row>
    <row r="27" spans="1:4" ht="9.75" customHeight="1" x14ac:dyDescent="0.25">
      <c r="A27" s="53">
        <v>1236</v>
      </c>
      <c r="B27" s="25" t="s">
        <v>369</v>
      </c>
      <c r="C27" s="54">
        <v>0</v>
      </c>
      <c r="D27" s="54">
        <v>0</v>
      </c>
    </row>
    <row r="28" spans="1:4" ht="9.75" customHeight="1" x14ac:dyDescent="0.25">
      <c r="A28" s="53">
        <v>1239</v>
      </c>
      <c r="B28" s="25" t="s">
        <v>370</v>
      </c>
      <c r="C28" s="54">
        <v>0</v>
      </c>
      <c r="D28" s="54">
        <v>0</v>
      </c>
    </row>
    <row r="29" spans="1:4" ht="9.75" customHeight="1" x14ac:dyDescent="0.25">
      <c r="A29" s="59">
        <v>1240</v>
      </c>
      <c r="B29" s="62" t="s">
        <v>371</v>
      </c>
      <c r="C29" s="61">
        <f>SUM(C30:C37)</f>
        <v>2581775.8699999996</v>
      </c>
      <c r="D29" s="61">
        <v>3163016.3599999994</v>
      </c>
    </row>
    <row r="30" spans="1:4" ht="9.75" customHeight="1" x14ac:dyDescent="0.25">
      <c r="A30" s="53">
        <v>1241</v>
      </c>
      <c r="B30" s="25" t="s">
        <v>372</v>
      </c>
      <c r="C30" s="54">
        <v>608245.36</v>
      </c>
      <c r="D30" s="54">
        <v>310130</v>
      </c>
    </row>
    <row r="31" spans="1:4" ht="9.75" customHeight="1" x14ac:dyDescent="0.25">
      <c r="A31" s="53">
        <v>1242</v>
      </c>
      <c r="B31" s="25" t="s">
        <v>373</v>
      </c>
      <c r="C31" s="54">
        <v>32480</v>
      </c>
      <c r="D31" s="54">
        <v>0</v>
      </c>
    </row>
    <row r="32" spans="1:4" ht="9.75" customHeight="1" x14ac:dyDescent="0.25">
      <c r="A32" s="53">
        <v>1243</v>
      </c>
      <c r="B32" s="25" t="s">
        <v>374</v>
      </c>
      <c r="C32" s="54">
        <v>1642277.96</v>
      </c>
      <c r="D32" s="54">
        <v>1051304.02</v>
      </c>
    </row>
    <row r="33" spans="1:4" ht="9.75" customHeight="1" x14ac:dyDescent="0.25">
      <c r="A33" s="53">
        <v>1244</v>
      </c>
      <c r="B33" s="25" t="s">
        <v>375</v>
      </c>
      <c r="C33" s="54">
        <v>69600</v>
      </c>
      <c r="D33" s="54">
        <v>558638.36</v>
      </c>
    </row>
    <row r="34" spans="1:4" ht="9.75" customHeight="1" x14ac:dyDescent="0.25">
      <c r="A34" s="53">
        <v>1245</v>
      </c>
      <c r="B34" s="25" t="s">
        <v>376</v>
      </c>
      <c r="C34" s="54">
        <v>0</v>
      </c>
      <c r="D34" s="54">
        <v>0</v>
      </c>
    </row>
    <row r="35" spans="1:4" ht="9.75" customHeight="1" x14ac:dyDescent="0.25">
      <c r="A35" s="53">
        <v>1246</v>
      </c>
      <c r="B35" s="25" t="s">
        <v>377</v>
      </c>
      <c r="C35" s="54">
        <v>149312.07</v>
      </c>
      <c r="D35" s="54">
        <v>566518.97999999952</v>
      </c>
    </row>
    <row r="36" spans="1:4" ht="9.75" customHeight="1" x14ac:dyDescent="0.25">
      <c r="A36" s="53">
        <v>1247</v>
      </c>
      <c r="B36" s="25" t="s">
        <v>378</v>
      </c>
      <c r="C36" s="54">
        <v>0</v>
      </c>
      <c r="D36" s="54">
        <v>0</v>
      </c>
    </row>
    <row r="37" spans="1:4" ht="9.75" customHeight="1" x14ac:dyDescent="0.25">
      <c r="A37" s="53">
        <v>1248</v>
      </c>
      <c r="B37" s="25" t="s">
        <v>379</v>
      </c>
      <c r="C37" s="54">
        <v>79860.479999999996</v>
      </c>
      <c r="D37" s="54">
        <v>676425</v>
      </c>
    </row>
    <row r="38" spans="1:4" ht="9.75" customHeight="1" x14ac:dyDescent="0.25">
      <c r="A38" s="59">
        <v>1250</v>
      </c>
      <c r="B38" s="62" t="s">
        <v>385</v>
      </c>
      <c r="C38" s="61">
        <v>0</v>
      </c>
      <c r="D38" s="61">
        <v>0</v>
      </c>
    </row>
    <row r="39" spans="1:4" ht="9.75" customHeight="1" x14ac:dyDescent="0.25">
      <c r="A39" s="53">
        <v>1251</v>
      </c>
      <c r="B39" s="25" t="s">
        <v>386</v>
      </c>
      <c r="C39" s="54">
        <v>0</v>
      </c>
      <c r="D39" s="54">
        <v>0</v>
      </c>
    </row>
    <row r="40" spans="1:4" ht="9.75" customHeight="1" x14ac:dyDescent="0.25">
      <c r="A40" s="53">
        <v>1252</v>
      </c>
      <c r="B40" s="25" t="s">
        <v>387</v>
      </c>
      <c r="C40" s="54">
        <v>0</v>
      </c>
      <c r="D40" s="54">
        <v>0</v>
      </c>
    </row>
    <row r="41" spans="1:4" ht="9.75" customHeight="1" x14ac:dyDescent="0.25">
      <c r="A41" s="53">
        <v>1253</v>
      </c>
      <c r="B41" s="25" t="s">
        <v>388</v>
      </c>
      <c r="C41" s="54">
        <v>0</v>
      </c>
      <c r="D41" s="54">
        <v>0</v>
      </c>
    </row>
    <row r="42" spans="1:4" ht="9.75" customHeight="1" x14ac:dyDescent="0.25">
      <c r="A42" s="53">
        <v>1254</v>
      </c>
      <c r="B42" s="25" t="s">
        <v>389</v>
      </c>
      <c r="C42" s="54">
        <v>0</v>
      </c>
      <c r="D42" s="54">
        <v>0</v>
      </c>
    </row>
    <row r="43" spans="1:4" ht="9.75" customHeight="1" x14ac:dyDescent="0.25">
      <c r="A43" s="53">
        <v>1259</v>
      </c>
      <c r="B43" s="25" t="s">
        <v>390</v>
      </c>
      <c r="C43" s="54">
        <v>0</v>
      </c>
      <c r="D43" s="54">
        <v>0</v>
      </c>
    </row>
    <row r="44" spans="1:4" ht="9.75" customHeight="1" x14ac:dyDescent="0.25">
      <c r="A44" s="53"/>
      <c r="B44" s="60" t="s">
        <v>498</v>
      </c>
      <c r="C44" s="61">
        <f>C21+C29+C38</f>
        <v>2581775.8699999996</v>
      </c>
      <c r="D44" s="61">
        <v>3163016.3599999994</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61">
        <v>1371269.7100000083</v>
      </c>
      <c r="D48" s="61">
        <v>8338346.1100000003</v>
      </c>
    </row>
    <row r="49" spans="1:4" ht="11.25" customHeight="1" x14ac:dyDescent="0.25">
      <c r="A49" s="53"/>
      <c r="B49" s="60" t="s">
        <v>501</v>
      </c>
      <c r="C49" s="61">
        <f>+C63+C75+C50+C72+C81+C90+C93+C99</f>
        <v>1363511.79</v>
      </c>
      <c r="D49" s="61">
        <v>1664496.49</v>
      </c>
    </row>
    <row r="50" spans="1:4" ht="11.25" customHeight="1" x14ac:dyDescent="0.25">
      <c r="A50" s="59">
        <v>5400</v>
      </c>
      <c r="B50" s="62" t="s">
        <v>262</v>
      </c>
      <c r="C50" s="61">
        <v>0</v>
      </c>
      <c r="D50" s="61">
        <v>0</v>
      </c>
    </row>
    <row r="51" spans="1:4" ht="11.25" customHeight="1" x14ac:dyDescent="0.25">
      <c r="A51" s="53">
        <v>5410</v>
      </c>
      <c r="B51" s="25" t="s">
        <v>502</v>
      </c>
      <c r="C51" s="54">
        <v>0</v>
      </c>
      <c r="D51" s="54">
        <v>0</v>
      </c>
    </row>
    <row r="52" spans="1:4" ht="11.25" customHeight="1" x14ac:dyDescent="0.25">
      <c r="A52" s="53">
        <v>5411</v>
      </c>
      <c r="B52" s="25" t="s">
        <v>264</v>
      </c>
      <c r="C52" s="54">
        <v>0</v>
      </c>
      <c r="D52" s="54">
        <v>0</v>
      </c>
    </row>
    <row r="53" spans="1:4" ht="11.25" customHeight="1" x14ac:dyDescent="0.25">
      <c r="A53" s="53">
        <v>5420</v>
      </c>
      <c r="B53" s="25" t="s">
        <v>503</v>
      </c>
      <c r="C53" s="54">
        <v>0</v>
      </c>
      <c r="D53" s="54">
        <v>0</v>
      </c>
    </row>
    <row r="54" spans="1:4" ht="11.25" customHeight="1" x14ac:dyDescent="0.25">
      <c r="A54" s="53">
        <v>5421</v>
      </c>
      <c r="B54" s="25" t="s">
        <v>267</v>
      </c>
      <c r="C54" s="54">
        <v>0</v>
      </c>
      <c r="D54" s="54">
        <v>0</v>
      </c>
    </row>
    <row r="55" spans="1:4" ht="11.25" customHeight="1" x14ac:dyDescent="0.25">
      <c r="A55" s="53">
        <v>5430</v>
      </c>
      <c r="B55" s="25" t="s">
        <v>504</v>
      </c>
      <c r="C55" s="54">
        <v>0</v>
      </c>
      <c r="D55" s="54">
        <v>0</v>
      </c>
    </row>
    <row r="56" spans="1:4" ht="11.25" customHeight="1" x14ac:dyDescent="0.25">
      <c r="A56" s="53">
        <v>5431</v>
      </c>
      <c r="B56" s="25" t="s">
        <v>270</v>
      </c>
      <c r="C56" s="54">
        <v>0</v>
      </c>
      <c r="D56" s="54">
        <v>0</v>
      </c>
    </row>
    <row r="57" spans="1:4" ht="11.25" customHeight="1" x14ac:dyDescent="0.25">
      <c r="A57" s="53">
        <v>5440</v>
      </c>
      <c r="B57" s="25" t="s">
        <v>505</v>
      </c>
      <c r="C57" s="54">
        <v>0</v>
      </c>
      <c r="D57" s="54">
        <v>0</v>
      </c>
    </row>
    <row r="58" spans="1:4" ht="11.25" customHeight="1" x14ac:dyDescent="0.25">
      <c r="A58" s="53">
        <v>5441</v>
      </c>
      <c r="B58" s="25" t="s">
        <v>505</v>
      </c>
      <c r="C58" s="54">
        <v>0</v>
      </c>
      <c r="D58" s="54">
        <v>0</v>
      </c>
    </row>
    <row r="59" spans="1:4" ht="11.25" customHeight="1" x14ac:dyDescent="0.25">
      <c r="A59" s="53">
        <v>5450</v>
      </c>
      <c r="B59" s="25" t="s">
        <v>506</v>
      </c>
      <c r="C59" s="54">
        <v>0</v>
      </c>
      <c r="D59" s="54">
        <v>0</v>
      </c>
    </row>
    <row r="60" spans="1:4" ht="11.25" customHeight="1" x14ac:dyDescent="0.25">
      <c r="A60" s="53">
        <v>5451</v>
      </c>
      <c r="B60" s="25" t="s">
        <v>274</v>
      </c>
      <c r="C60" s="54">
        <v>0</v>
      </c>
      <c r="D60" s="54">
        <v>0</v>
      </c>
    </row>
    <row r="61" spans="1:4" ht="11.25" customHeight="1" x14ac:dyDescent="0.25">
      <c r="A61" s="53">
        <v>5452</v>
      </c>
      <c r="B61" s="25" t="s">
        <v>275</v>
      </c>
      <c r="C61" s="54">
        <v>0</v>
      </c>
      <c r="D61" s="54">
        <v>0</v>
      </c>
    </row>
    <row r="62" spans="1:4" ht="11.25" customHeight="1" x14ac:dyDescent="0.25">
      <c r="A62" s="59">
        <v>5500</v>
      </c>
      <c r="B62" s="62" t="s">
        <v>276</v>
      </c>
      <c r="C62" s="61">
        <v>0</v>
      </c>
      <c r="D62" s="61">
        <v>0</v>
      </c>
    </row>
    <row r="63" spans="1:4" ht="11.25" customHeight="1" x14ac:dyDescent="0.25">
      <c r="A63" s="59">
        <v>5510</v>
      </c>
      <c r="B63" s="62" t="s">
        <v>277</v>
      </c>
      <c r="C63" s="61">
        <v>1363511.79</v>
      </c>
      <c r="D63" s="61">
        <v>1664496.49</v>
      </c>
    </row>
    <row r="64" spans="1:4" ht="11.25" customHeight="1" x14ac:dyDescent="0.25">
      <c r="A64" s="53">
        <v>5511</v>
      </c>
      <c r="B64" s="25" t="s">
        <v>278</v>
      </c>
      <c r="C64" s="54">
        <v>0</v>
      </c>
      <c r="D64" s="54">
        <v>0</v>
      </c>
    </row>
    <row r="65" spans="1:4" ht="11.25" customHeight="1" x14ac:dyDescent="0.25">
      <c r="A65" s="53">
        <v>5512</v>
      </c>
      <c r="B65" s="25" t="s">
        <v>279</v>
      </c>
      <c r="C65" s="54">
        <v>0</v>
      </c>
      <c r="D65" s="54">
        <v>0</v>
      </c>
    </row>
    <row r="66" spans="1:4" ht="11.25" customHeight="1" x14ac:dyDescent="0.25">
      <c r="A66" s="53">
        <v>5513</v>
      </c>
      <c r="B66" s="25" t="s">
        <v>280</v>
      </c>
      <c r="C66" s="54">
        <v>0</v>
      </c>
      <c r="D66" s="54">
        <v>0</v>
      </c>
    </row>
    <row r="67" spans="1:4" ht="11.25" customHeight="1" x14ac:dyDescent="0.25">
      <c r="A67" s="53">
        <v>5514</v>
      </c>
      <c r="B67" s="25" t="s">
        <v>282</v>
      </c>
      <c r="C67" s="54">
        <v>0</v>
      </c>
      <c r="D67" s="54">
        <v>0</v>
      </c>
    </row>
    <row r="68" spans="1:4" ht="11.25" customHeight="1" x14ac:dyDescent="0.25">
      <c r="A68" s="53">
        <v>5515</v>
      </c>
      <c r="B68" s="25" t="s">
        <v>283</v>
      </c>
      <c r="C68" s="54">
        <v>1363511.79</v>
      </c>
      <c r="D68" s="54">
        <v>1664496.49</v>
      </c>
    </row>
    <row r="69" spans="1:4" ht="11.25" customHeight="1" x14ac:dyDescent="0.25">
      <c r="A69" s="53">
        <v>5516</v>
      </c>
      <c r="B69" s="25" t="s">
        <v>284</v>
      </c>
      <c r="C69" s="54">
        <v>0</v>
      </c>
      <c r="D69" s="54">
        <v>0</v>
      </c>
    </row>
    <row r="70" spans="1:4" ht="11.25" customHeight="1" x14ac:dyDescent="0.25">
      <c r="A70" s="53">
        <v>5517</v>
      </c>
      <c r="B70" s="25" t="s">
        <v>285</v>
      </c>
      <c r="C70" s="54">
        <v>0</v>
      </c>
      <c r="D70" s="54">
        <v>0</v>
      </c>
    </row>
    <row r="71" spans="1:4" ht="11.25" customHeight="1" x14ac:dyDescent="0.25">
      <c r="A71" s="53">
        <v>5518</v>
      </c>
      <c r="B71" s="25" t="s">
        <v>286</v>
      </c>
      <c r="C71" s="54">
        <v>0</v>
      </c>
      <c r="D71" s="54">
        <v>0</v>
      </c>
    </row>
    <row r="72" spans="1:4" ht="11.25" customHeight="1" x14ac:dyDescent="0.25">
      <c r="A72" s="59">
        <v>5520</v>
      </c>
      <c r="B72" s="62" t="s">
        <v>287</v>
      </c>
      <c r="C72" s="61">
        <f>+C73+C74</f>
        <v>0</v>
      </c>
      <c r="D72" s="61">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f>+C76+C77+C78+C79+C80</f>
        <v>0</v>
      </c>
      <c r="D75" s="61">
        <v>0</v>
      </c>
    </row>
    <row r="76" spans="1:4" ht="11.25" customHeight="1" x14ac:dyDescent="0.25">
      <c r="A76" s="53">
        <v>5531</v>
      </c>
      <c r="B76" s="25" t="s">
        <v>291</v>
      </c>
      <c r="C76" s="54">
        <v>0</v>
      </c>
      <c r="D76" s="54">
        <v>0</v>
      </c>
    </row>
    <row r="77" spans="1:4" ht="11.25" customHeight="1" x14ac:dyDescent="0.25">
      <c r="A77" s="53">
        <v>5532</v>
      </c>
      <c r="B77" s="25" t="s">
        <v>292</v>
      </c>
      <c r="C77" s="54">
        <v>0</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v>0</v>
      </c>
      <c r="D81" s="61">
        <v>0</v>
      </c>
    </row>
    <row r="82" spans="1:4" ht="11.25" customHeight="1" x14ac:dyDescent="0.25">
      <c r="A82" s="53">
        <v>5591</v>
      </c>
      <c r="B82" s="25" t="s">
        <v>298</v>
      </c>
      <c r="C82" s="54">
        <v>0</v>
      </c>
      <c r="D82" s="54">
        <v>0</v>
      </c>
    </row>
    <row r="83" spans="1:4" ht="11.25" customHeight="1" x14ac:dyDescent="0.25">
      <c r="A83" s="53">
        <v>5592</v>
      </c>
      <c r="B83" s="25" t="s">
        <v>299</v>
      </c>
      <c r="C83" s="54">
        <v>0</v>
      </c>
      <c r="D83" s="54">
        <v>0</v>
      </c>
    </row>
    <row r="84" spans="1:4" ht="11.25" customHeight="1" x14ac:dyDescent="0.25">
      <c r="A84" s="53">
        <v>5593</v>
      </c>
      <c r="B84" s="25" t="s">
        <v>300</v>
      </c>
      <c r="C84" s="54">
        <v>0</v>
      </c>
      <c r="D84" s="54">
        <v>0</v>
      </c>
    </row>
    <row r="85" spans="1:4" ht="11.25" customHeight="1" x14ac:dyDescent="0.25">
      <c r="A85" s="53">
        <v>5594</v>
      </c>
      <c r="B85" s="25" t="s">
        <v>507</v>
      </c>
      <c r="C85" s="54">
        <v>0</v>
      </c>
      <c r="D85" s="54">
        <v>0</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0</v>
      </c>
      <c r="D89" s="54">
        <v>0</v>
      </c>
    </row>
    <row r="90" spans="1:4" ht="11.25" customHeight="1" x14ac:dyDescent="0.25">
      <c r="A90" s="59">
        <v>5600</v>
      </c>
      <c r="B90" s="62" t="s">
        <v>306</v>
      </c>
      <c r="C90" s="61">
        <v>0</v>
      </c>
      <c r="D90" s="61">
        <v>0</v>
      </c>
    </row>
    <row r="91" spans="1:4" ht="11.25" customHeight="1" x14ac:dyDescent="0.25">
      <c r="A91" s="59">
        <v>5610</v>
      </c>
      <c r="B91" s="62" t="s">
        <v>307</v>
      </c>
      <c r="C91" s="61">
        <v>0</v>
      </c>
      <c r="D91" s="61">
        <v>0</v>
      </c>
    </row>
    <row r="92" spans="1:4" ht="11.25" customHeight="1" x14ac:dyDescent="0.25">
      <c r="A92" s="53">
        <v>5611</v>
      </c>
      <c r="B92" s="25" t="s">
        <v>308</v>
      </c>
      <c r="C92" s="54">
        <v>0</v>
      </c>
      <c r="D92" s="54">
        <v>0</v>
      </c>
    </row>
    <row r="93" spans="1:4" ht="11.25" customHeight="1" x14ac:dyDescent="0.25">
      <c r="A93" s="59">
        <v>2110</v>
      </c>
      <c r="B93" s="66" t="s">
        <v>508</v>
      </c>
      <c r="C93" s="61">
        <f>+C94+C95+C96+C97+C98</f>
        <v>0</v>
      </c>
      <c r="D93" s="61">
        <v>0</v>
      </c>
    </row>
    <row r="94" spans="1:4" ht="11.25" customHeight="1" x14ac:dyDescent="0.25">
      <c r="A94" s="53">
        <v>2111</v>
      </c>
      <c r="B94" s="25" t="s">
        <v>509</v>
      </c>
      <c r="C94" s="54">
        <v>0</v>
      </c>
      <c r="D94" s="54">
        <v>0</v>
      </c>
    </row>
    <row r="95" spans="1:4" ht="11.25" customHeight="1" x14ac:dyDescent="0.25">
      <c r="A95" s="53">
        <v>2112</v>
      </c>
      <c r="B95" s="25" t="s">
        <v>510</v>
      </c>
      <c r="C95" s="54">
        <v>0</v>
      </c>
      <c r="D95" s="54">
        <v>0</v>
      </c>
    </row>
    <row r="96" spans="1:4" ht="11.25" customHeight="1" x14ac:dyDescent="0.25">
      <c r="A96" s="53">
        <v>2112</v>
      </c>
      <c r="B96" s="25" t="s">
        <v>511</v>
      </c>
      <c r="C96" s="54">
        <v>0</v>
      </c>
      <c r="D96" s="54">
        <v>0</v>
      </c>
    </row>
    <row r="97" spans="1:4" ht="11.25" customHeight="1" x14ac:dyDescent="0.25">
      <c r="A97" s="53">
        <v>2115</v>
      </c>
      <c r="B97" s="25" t="s">
        <v>512</v>
      </c>
      <c r="C97" s="54">
        <v>0</v>
      </c>
      <c r="D97" s="54">
        <v>0</v>
      </c>
    </row>
    <row r="98" spans="1:4" ht="11.25" customHeight="1" x14ac:dyDescent="0.25">
      <c r="A98" s="53">
        <v>2114</v>
      </c>
      <c r="B98" s="25" t="s">
        <v>513</v>
      </c>
      <c r="C98" s="54">
        <v>0</v>
      </c>
      <c r="D98" s="54">
        <v>0</v>
      </c>
    </row>
    <row r="99" spans="1:4" ht="11.25" customHeight="1" x14ac:dyDescent="0.25">
      <c r="A99" s="59">
        <v>5120</v>
      </c>
      <c r="B99" s="66" t="s">
        <v>348</v>
      </c>
      <c r="C99" s="61">
        <f>+C100</f>
        <v>0</v>
      </c>
      <c r="D99" s="61">
        <v>0</v>
      </c>
    </row>
    <row r="100" spans="1:4" ht="11.25" customHeight="1" x14ac:dyDescent="0.25">
      <c r="A100" s="53">
        <v>5120</v>
      </c>
      <c r="B100" s="5" t="s">
        <v>348</v>
      </c>
      <c r="C100" s="54">
        <v>0</v>
      </c>
      <c r="D100" s="54">
        <v>0</v>
      </c>
    </row>
    <row r="101" spans="1:4" ht="9.75" customHeight="1" x14ac:dyDescent="0.25">
      <c r="A101" s="53"/>
      <c r="B101" s="60" t="s">
        <v>514</v>
      </c>
      <c r="C101" s="61">
        <f>+C124+C106+C112+C116+C114+C134</f>
        <v>-19311.96</v>
      </c>
      <c r="D101" s="61">
        <v>2081010.6</v>
      </c>
    </row>
    <row r="102" spans="1:4" ht="9.75" customHeight="1" x14ac:dyDescent="0.25">
      <c r="A102" s="59">
        <v>4300</v>
      </c>
      <c r="B102" s="60" t="s">
        <v>37</v>
      </c>
      <c r="C102" s="54">
        <v>0</v>
      </c>
      <c r="D102" s="54">
        <v>0</v>
      </c>
    </row>
    <row r="103" spans="1:4" ht="9.75" customHeight="1" x14ac:dyDescent="0.25">
      <c r="A103" s="59">
        <v>4310</v>
      </c>
      <c r="B103" s="60" t="s">
        <v>167</v>
      </c>
      <c r="C103" s="61">
        <v>0</v>
      </c>
      <c r="D103" s="61">
        <v>0</v>
      </c>
    </row>
    <row r="104" spans="1:4" ht="9.75" customHeight="1" x14ac:dyDescent="0.25">
      <c r="A104" s="53">
        <v>4311</v>
      </c>
      <c r="B104" s="67" t="s">
        <v>168</v>
      </c>
      <c r="C104" s="54">
        <v>0</v>
      </c>
      <c r="D104" s="54">
        <v>0</v>
      </c>
    </row>
    <row r="105" spans="1:4" ht="9.75" customHeight="1" x14ac:dyDescent="0.25">
      <c r="A105" s="53">
        <v>4319</v>
      </c>
      <c r="B105" s="67" t="s">
        <v>169</v>
      </c>
      <c r="C105" s="54">
        <v>0</v>
      </c>
      <c r="D105" s="54">
        <v>0</v>
      </c>
    </row>
    <row r="106" spans="1:4" ht="9.75" customHeight="1" x14ac:dyDescent="0.25">
      <c r="A106" s="59">
        <v>4320</v>
      </c>
      <c r="B106" s="60" t="s">
        <v>170</v>
      </c>
      <c r="C106" s="61">
        <v>0</v>
      </c>
      <c r="D106" s="61">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54">
        <v>0</v>
      </c>
      <c r="D110" s="54">
        <v>0</v>
      </c>
    </row>
    <row r="111" spans="1:4" ht="9.75" customHeight="1" x14ac:dyDescent="0.25">
      <c r="A111" s="53">
        <v>4325</v>
      </c>
      <c r="B111" s="67" t="s">
        <v>175</v>
      </c>
      <c r="C111" s="54">
        <v>0</v>
      </c>
      <c r="D111" s="54">
        <v>0</v>
      </c>
    </row>
    <row r="112" spans="1:4" ht="9.75" customHeight="1" x14ac:dyDescent="0.25">
      <c r="A112" s="59">
        <v>4330</v>
      </c>
      <c r="B112" s="60" t="s">
        <v>177</v>
      </c>
      <c r="C112" s="61">
        <v>0</v>
      </c>
      <c r="D112" s="61">
        <v>0</v>
      </c>
    </row>
    <row r="113" spans="1:6" ht="9.75" customHeight="1" x14ac:dyDescent="0.25">
      <c r="A113" s="53">
        <v>4331</v>
      </c>
      <c r="B113" s="67" t="s">
        <v>177</v>
      </c>
      <c r="C113" s="54">
        <v>0</v>
      </c>
      <c r="D113" s="54">
        <v>0</v>
      </c>
    </row>
    <row r="114" spans="1:6" ht="9.75" customHeight="1" x14ac:dyDescent="0.25">
      <c r="A114" s="59">
        <v>4340</v>
      </c>
      <c r="B114" s="60" t="s">
        <v>178</v>
      </c>
      <c r="C114" s="61">
        <v>0</v>
      </c>
      <c r="D114" s="61">
        <v>0</v>
      </c>
    </row>
    <row r="115" spans="1:6" ht="9.75" customHeight="1" x14ac:dyDescent="0.25">
      <c r="A115" s="53">
        <v>4341</v>
      </c>
      <c r="B115" s="67" t="s">
        <v>178</v>
      </c>
      <c r="C115" s="54">
        <v>0</v>
      </c>
      <c r="D115" s="54">
        <v>0</v>
      </c>
    </row>
    <row r="116" spans="1:6" ht="9.75" customHeight="1" x14ac:dyDescent="0.25">
      <c r="A116" s="59">
        <v>4390</v>
      </c>
      <c r="B116" s="60" t="s">
        <v>179</v>
      </c>
      <c r="C116" s="61">
        <f>+C123</f>
        <v>0</v>
      </c>
      <c r="D116" s="61">
        <v>0</v>
      </c>
    </row>
    <row r="117" spans="1:6" ht="9.75" customHeight="1" x14ac:dyDescent="0.25">
      <c r="A117" s="53">
        <v>4392</v>
      </c>
      <c r="B117" s="67" t="s">
        <v>180</v>
      </c>
      <c r="C117" s="54">
        <v>0</v>
      </c>
      <c r="D117" s="54">
        <v>0</v>
      </c>
    </row>
    <row r="118" spans="1:6" ht="9.75" customHeight="1" x14ac:dyDescent="0.25">
      <c r="A118" s="53">
        <v>4393</v>
      </c>
      <c r="B118" s="67" t="s">
        <v>181</v>
      </c>
      <c r="C118" s="54">
        <v>0</v>
      </c>
      <c r="D118" s="54">
        <v>0</v>
      </c>
    </row>
    <row r="119" spans="1:6" ht="9.75" customHeight="1" x14ac:dyDescent="0.25">
      <c r="A119" s="53">
        <v>4394</v>
      </c>
      <c r="B119" s="67" t="s">
        <v>182</v>
      </c>
      <c r="C119" s="54">
        <v>0</v>
      </c>
      <c r="D119" s="54">
        <v>0</v>
      </c>
    </row>
    <row r="120" spans="1:6" ht="9.75" customHeight="1" x14ac:dyDescent="0.25">
      <c r="A120" s="53">
        <v>4395</v>
      </c>
      <c r="B120" s="67" t="s">
        <v>183</v>
      </c>
      <c r="C120" s="54">
        <v>0</v>
      </c>
      <c r="D120" s="54">
        <v>0</v>
      </c>
    </row>
    <row r="121" spans="1:6" ht="9.75" customHeight="1" x14ac:dyDescent="0.25">
      <c r="A121" s="53">
        <v>4396</v>
      </c>
      <c r="B121" s="67" t="s">
        <v>184</v>
      </c>
      <c r="C121" s="54">
        <v>0</v>
      </c>
      <c r="D121" s="54">
        <v>0</v>
      </c>
    </row>
    <row r="122" spans="1:6" ht="9.75" customHeight="1" x14ac:dyDescent="0.25">
      <c r="A122" s="53">
        <v>4397</v>
      </c>
      <c r="B122" s="67" t="s">
        <v>185</v>
      </c>
      <c r="C122" s="54">
        <v>0</v>
      </c>
      <c r="D122" s="54">
        <v>0</v>
      </c>
    </row>
    <row r="123" spans="1:6" ht="9.75" customHeight="1" x14ac:dyDescent="0.25">
      <c r="A123" s="53">
        <v>4399</v>
      </c>
      <c r="B123" s="67" t="s">
        <v>179</v>
      </c>
      <c r="C123" s="54">
        <v>0</v>
      </c>
      <c r="D123" s="54">
        <v>0</v>
      </c>
    </row>
    <row r="124" spans="1:6" ht="11.25" customHeight="1" x14ac:dyDescent="0.25">
      <c r="A124" s="59">
        <v>1120</v>
      </c>
      <c r="B124" s="66" t="s">
        <v>515</v>
      </c>
      <c r="C124" s="61">
        <f>SUM(C125:C133)</f>
        <v>-38623.919999999998</v>
      </c>
      <c r="D124" s="61">
        <v>2081010.6</v>
      </c>
      <c r="F124" s="203"/>
    </row>
    <row r="125" spans="1:6" ht="11.25" customHeight="1" x14ac:dyDescent="0.25">
      <c r="A125" s="53">
        <v>1124</v>
      </c>
      <c r="B125" s="5" t="s">
        <v>516</v>
      </c>
      <c r="C125" s="54">
        <v>0</v>
      </c>
      <c r="D125" s="54">
        <v>0</v>
      </c>
    </row>
    <row r="126" spans="1:6" ht="11.25" customHeight="1" x14ac:dyDescent="0.25">
      <c r="A126" s="53">
        <v>1124</v>
      </c>
      <c r="B126" s="5" t="s">
        <v>517</v>
      </c>
      <c r="C126" s="54">
        <v>0</v>
      </c>
      <c r="D126" s="54">
        <v>0</v>
      </c>
    </row>
    <row r="127" spans="1:6" ht="11.25" customHeight="1" x14ac:dyDescent="0.25">
      <c r="A127" s="53">
        <v>1124</v>
      </c>
      <c r="B127" s="5" t="s">
        <v>518</v>
      </c>
      <c r="C127" s="54">
        <v>0</v>
      </c>
      <c r="D127" s="54">
        <v>0</v>
      </c>
    </row>
    <row r="128" spans="1:6" ht="11.25" customHeight="1" x14ac:dyDescent="0.25">
      <c r="A128" s="53">
        <v>1124</v>
      </c>
      <c r="B128" s="5" t="s">
        <v>519</v>
      </c>
      <c r="C128" s="54">
        <v>0</v>
      </c>
      <c r="D128" s="54">
        <v>0</v>
      </c>
    </row>
    <row r="129" spans="1:6" ht="11.25" customHeight="1" x14ac:dyDescent="0.25">
      <c r="A129" s="53">
        <v>1124</v>
      </c>
      <c r="B129" s="5" t="s">
        <v>520</v>
      </c>
      <c r="C129" s="54">
        <v>0</v>
      </c>
      <c r="D129" s="54">
        <v>0</v>
      </c>
    </row>
    <row r="130" spans="1:6" ht="11.25" customHeight="1" x14ac:dyDescent="0.25">
      <c r="A130" s="53">
        <v>1124</v>
      </c>
      <c r="B130" s="5" t="s">
        <v>521</v>
      </c>
      <c r="C130" s="54">
        <v>0</v>
      </c>
      <c r="D130" s="54">
        <v>0</v>
      </c>
    </row>
    <row r="131" spans="1:6" ht="11.25" customHeight="1" x14ac:dyDescent="0.25">
      <c r="A131" s="53">
        <v>1122</v>
      </c>
      <c r="B131" s="5" t="s">
        <v>522</v>
      </c>
      <c r="C131" s="54">
        <v>-38623.919999999998</v>
      </c>
      <c r="D131" s="54">
        <v>2081010.6</v>
      </c>
      <c r="F131" s="203"/>
    </row>
    <row r="132" spans="1:6" ht="11.25" customHeight="1" x14ac:dyDescent="0.25">
      <c r="A132" s="53">
        <v>1122</v>
      </c>
      <c r="B132" s="5" t="s">
        <v>523</v>
      </c>
      <c r="C132" s="54">
        <v>0</v>
      </c>
      <c r="D132" s="54">
        <v>0</v>
      </c>
    </row>
    <row r="133" spans="1:6" ht="11.25" customHeight="1" x14ac:dyDescent="0.25">
      <c r="A133" s="53">
        <v>1122</v>
      </c>
      <c r="B133" s="5" t="s">
        <v>524</v>
      </c>
      <c r="C133" s="54">
        <v>0</v>
      </c>
      <c r="D133" s="54">
        <v>0</v>
      </c>
    </row>
    <row r="134" spans="1:6" ht="11.25" customHeight="1" x14ac:dyDescent="0.25">
      <c r="A134" s="59">
        <v>5120</v>
      </c>
      <c r="B134" s="66" t="s">
        <v>348</v>
      </c>
      <c r="C134" s="61">
        <f>+C135</f>
        <v>19311.96</v>
      </c>
      <c r="D134" s="61">
        <v>0</v>
      </c>
    </row>
    <row r="135" spans="1:6" ht="11.25" customHeight="1" x14ac:dyDescent="0.25">
      <c r="A135" s="53">
        <v>5120</v>
      </c>
      <c r="B135" s="5" t="s">
        <v>348</v>
      </c>
      <c r="C135" s="54">
        <v>19311.96</v>
      </c>
      <c r="D135" s="54">
        <v>0</v>
      </c>
    </row>
    <row r="136" spans="1:6" ht="11.25" customHeight="1" x14ac:dyDescent="0.25">
      <c r="A136" s="53"/>
      <c r="B136" s="68" t="s">
        <v>525</v>
      </c>
      <c r="C136" s="61">
        <f t="shared" ref="C136:D136" si="0">C48+C49-C101</f>
        <v>2754093.4600000083</v>
      </c>
      <c r="D136" s="61">
        <f t="shared" si="0"/>
        <v>7921832</v>
      </c>
    </row>
    <row r="137" spans="1:6" ht="9" customHeight="1" x14ac:dyDescent="0.25">
      <c r="A137" s="25"/>
      <c r="B137" s="25"/>
      <c r="C137" s="25"/>
      <c r="D137" s="25"/>
    </row>
    <row r="138" spans="1:6" ht="9.75" customHeight="1" x14ac:dyDescent="0.25">
      <c r="A138" s="25"/>
      <c r="B138" s="25" t="s">
        <v>309</v>
      </c>
      <c r="C138" s="25"/>
      <c r="D138" s="25"/>
    </row>
    <row r="139" spans="1:6" ht="15.75" customHeight="1" x14ac:dyDescent="0.25"/>
    <row r="140" spans="1:6" ht="15.75" customHeight="1" x14ac:dyDescent="0.25"/>
    <row r="141" spans="1:6" ht="15.75" customHeight="1" x14ac:dyDescent="0.25"/>
    <row r="142" spans="1:6" ht="15.75" customHeight="1" x14ac:dyDescent="0.25"/>
    <row r="143" spans="1:6" ht="15.75" customHeight="1" x14ac:dyDescent="0.25"/>
    <row r="144" spans="1:6"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sheetData>
  <mergeCells count="4">
    <mergeCell ref="A1:C1"/>
    <mergeCell ref="A2:C2"/>
    <mergeCell ref="A3:C3"/>
    <mergeCell ref="A4:C4"/>
  </mergeCells>
  <pageMargins left="0.7" right="0.7" top="0.75" bottom="0.75" header="0" footer="0"/>
  <pageSetup scale="72" fitToHeight="0" orientation="portrait" r:id="rId1"/>
  <rowBreaks count="1" manualBreakCount="1">
    <brk id="8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98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6" width="11.42578125" customWidth="1"/>
  </cols>
  <sheetData>
    <row r="1" spans="1:3" ht="11.25" customHeight="1" x14ac:dyDescent="0.25">
      <c r="A1" s="524" t="s">
        <v>57</v>
      </c>
      <c r="B1" s="525"/>
      <c r="C1" s="526"/>
    </row>
    <row r="2" spans="1:3" ht="11.25" customHeight="1" x14ac:dyDescent="0.25">
      <c r="A2" s="527" t="s">
        <v>526</v>
      </c>
      <c r="B2" s="519"/>
      <c r="C2" s="528"/>
    </row>
    <row r="3" spans="1:3" ht="11.25" customHeight="1" x14ac:dyDescent="0.25">
      <c r="A3" s="527" t="s">
        <v>1962</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99131275.510000005</v>
      </c>
    </row>
    <row r="7" spans="1:3" ht="7.5" customHeight="1" x14ac:dyDescent="0.25">
      <c r="A7" s="5"/>
      <c r="B7" s="73"/>
      <c r="C7" s="134"/>
    </row>
    <row r="8" spans="1:3" ht="9.75" customHeight="1" x14ac:dyDescent="0.25">
      <c r="A8" s="75" t="s">
        <v>530</v>
      </c>
      <c r="B8" s="75"/>
      <c r="C8" s="76">
        <f>SUM(C9:C14)</f>
        <v>0</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0</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99131275.510000005</v>
      </c>
    </row>
    <row r="22" spans="1:3" ht="9.75" customHeight="1" x14ac:dyDescent="0.25">
      <c r="A22" s="5"/>
      <c r="B22" s="5"/>
      <c r="C22" s="5"/>
    </row>
    <row r="23" spans="1:3" ht="9.75" customHeight="1" x14ac:dyDescent="0.25">
      <c r="A23" s="25" t="s">
        <v>1981</v>
      </c>
      <c r="C23" s="5"/>
    </row>
    <row r="24" spans="1:3" ht="15.75" customHeight="1" x14ac:dyDescent="0.25">
      <c r="A24" s="25" t="s">
        <v>1982</v>
      </c>
    </row>
    <row r="25" spans="1:3" ht="15.75" customHeight="1" x14ac:dyDescent="0.25"/>
    <row r="26" spans="1:3" ht="15.75" customHeight="1" x14ac:dyDescent="0.25"/>
    <row r="27" spans="1:3" ht="15.75" customHeight="1" x14ac:dyDescent="0.25"/>
    <row r="28" spans="1:3" ht="15.75" customHeight="1" x14ac:dyDescent="0.25"/>
    <row r="29" spans="1:3" ht="15.75" customHeight="1" x14ac:dyDescent="0.25"/>
    <row r="30" spans="1:3" ht="15.75" customHeight="1" x14ac:dyDescent="0.25"/>
    <row r="31" spans="1:3" ht="15.75" customHeight="1" x14ac:dyDescent="0.25"/>
    <row r="32" spans="1:3"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sheetData>
  <mergeCells count="5">
    <mergeCell ref="A1:C1"/>
    <mergeCell ref="A2:C2"/>
    <mergeCell ref="A3:C3"/>
    <mergeCell ref="A4:C4"/>
    <mergeCell ref="A5:B5"/>
  </mergeCells>
  <pageMargins left="0.7" right="0.7" top="0.75" bottom="0.7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E985"/>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4" width="11.42578125" customWidth="1"/>
    <col min="5" max="5" width="12.7109375" customWidth="1"/>
    <col min="6" max="6" width="11.42578125" customWidth="1"/>
  </cols>
  <sheetData>
    <row r="1" spans="1:5" ht="11.25" customHeight="1" x14ac:dyDescent="0.25">
      <c r="A1" s="534" t="s">
        <v>57</v>
      </c>
      <c r="B1" s="525"/>
      <c r="C1" s="526"/>
    </row>
    <row r="2" spans="1:5" ht="11.25" customHeight="1" x14ac:dyDescent="0.25">
      <c r="A2" s="535" t="s">
        <v>544</v>
      </c>
      <c r="B2" s="519"/>
      <c r="C2" s="528"/>
    </row>
    <row r="3" spans="1:5" ht="11.25" customHeight="1" x14ac:dyDescent="0.25">
      <c r="A3" s="535" t="s">
        <v>1962</v>
      </c>
      <c r="B3" s="519"/>
      <c r="C3" s="528"/>
    </row>
    <row r="4" spans="1:5" ht="9.75" customHeight="1" x14ac:dyDescent="0.25">
      <c r="A4" s="529" t="s">
        <v>527</v>
      </c>
      <c r="B4" s="530"/>
      <c r="C4" s="531"/>
    </row>
    <row r="5" spans="1:5" ht="11.25" customHeight="1" x14ac:dyDescent="0.25">
      <c r="A5" s="532" t="s">
        <v>528</v>
      </c>
      <c r="B5" s="533"/>
      <c r="C5" s="132">
        <v>2024</v>
      </c>
    </row>
    <row r="6" spans="1:5" ht="9.75" customHeight="1" x14ac:dyDescent="0.25">
      <c r="A6" s="135" t="s">
        <v>545</v>
      </c>
      <c r="B6" s="70"/>
      <c r="C6" s="136">
        <v>98958957.920000002</v>
      </c>
    </row>
    <row r="7" spans="1:5" ht="7.5" customHeight="1" x14ac:dyDescent="0.25">
      <c r="A7" s="96"/>
      <c r="B7" s="73"/>
      <c r="C7" s="74"/>
    </row>
    <row r="8" spans="1:5" ht="9.75" customHeight="1" x14ac:dyDescent="0.25">
      <c r="A8" s="75" t="s">
        <v>546</v>
      </c>
      <c r="B8" s="97"/>
      <c r="C8" s="76">
        <f>SUM(C9:C29)</f>
        <v>35518864.949999996</v>
      </c>
    </row>
    <row r="9" spans="1:5" ht="9.75" customHeight="1" x14ac:dyDescent="0.25">
      <c r="A9" s="98">
        <v>2.1</v>
      </c>
      <c r="B9" s="99" t="s">
        <v>201</v>
      </c>
      <c r="C9" s="100">
        <v>8623143.0600000005</v>
      </c>
    </row>
    <row r="10" spans="1:5" ht="9.75" customHeight="1" x14ac:dyDescent="0.25">
      <c r="A10" s="98">
        <v>2.2000000000000002</v>
      </c>
      <c r="B10" s="99" t="s">
        <v>197</v>
      </c>
      <c r="C10" s="100">
        <v>24313946.019999996</v>
      </c>
      <c r="E10" s="203"/>
    </row>
    <row r="11" spans="1:5" ht="9.75" customHeight="1" x14ac:dyDescent="0.25">
      <c r="A11" s="101">
        <v>2.2999999999999998</v>
      </c>
      <c r="B11" s="102" t="s">
        <v>372</v>
      </c>
      <c r="C11" s="100">
        <v>608245.36</v>
      </c>
      <c r="E11" s="203"/>
    </row>
    <row r="12" spans="1:5" ht="9.75" customHeight="1" x14ac:dyDescent="0.25">
      <c r="A12" s="101">
        <v>2.4</v>
      </c>
      <c r="B12" s="102" t="s">
        <v>373</v>
      </c>
      <c r="C12" s="100">
        <v>32480</v>
      </c>
    </row>
    <row r="13" spans="1:5" ht="9.75" customHeight="1" x14ac:dyDescent="0.25">
      <c r="A13" s="101">
        <v>2.5</v>
      </c>
      <c r="B13" s="102" t="s">
        <v>374</v>
      </c>
      <c r="C13" s="100">
        <v>1642277.96</v>
      </c>
    </row>
    <row r="14" spans="1:5" ht="9.75" customHeight="1" x14ac:dyDescent="0.25">
      <c r="A14" s="101">
        <v>2.6</v>
      </c>
      <c r="B14" s="102" t="s">
        <v>375</v>
      </c>
      <c r="C14" s="100">
        <v>69600</v>
      </c>
    </row>
    <row r="15" spans="1:5" ht="9.75" customHeight="1" x14ac:dyDescent="0.25">
      <c r="A15" s="101">
        <v>2.7</v>
      </c>
      <c r="B15" s="102" t="s">
        <v>376</v>
      </c>
      <c r="C15" s="100">
        <v>0</v>
      </c>
    </row>
    <row r="16" spans="1:5" ht="9.75" customHeight="1" x14ac:dyDescent="0.25">
      <c r="A16" s="101">
        <v>2.8</v>
      </c>
      <c r="B16" s="102" t="s">
        <v>377</v>
      </c>
      <c r="C16" s="100">
        <v>149312.07</v>
      </c>
    </row>
    <row r="17" spans="1:3" ht="9.75" customHeight="1" x14ac:dyDescent="0.25">
      <c r="A17" s="101">
        <v>2.9</v>
      </c>
      <c r="B17" s="102" t="s">
        <v>379</v>
      </c>
      <c r="C17" s="100">
        <v>79860.479999999996</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34319912.829999998</v>
      </c>
    </row>
    <row r="32" spans="1:3" ht="9.75" customHeight="1" x14ac:dyDescent="0.25">
      <c r="A32" s="101" t="s">
        <v>571</v>
      </c>
      <c r="B32" s="102" t="s">
        <v>277</v>
      </c>
      <c r="C32" s="100">
        <v>1363511.79</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32956401.039999999</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97760005.800000012</v>
      </c>
    </row>
    <row r="41" spans="1:3" ht="9.75" customHeight="1" x14ac:dyDescent="0.25">
      <c r="A41" s="5"/>
      <c r="B41" s="5"/>
      <c r="C41" s="5"/>
    </row>
    <row r="42" spans="1:3" ht="9.75" customHeight="1" x14ac:dyDescent="0.25">
      <c r="A42" s="25" t="s">
        <v>1981</v>
      </c>
      <c r="C42" s="5"/>
    </row>
    <row r="43" spans="1:3" ht="15.75" customHeight="1" x14ac:dyDescent="0.25">
      <c r="A43" s="25" t="s">
        <v>1982</v>
      </c>
    </row>
    <row r="45" spans="1:3" ht="15.75" customHeight="1" x14ac:dyDescent="0.25"/>
    <row r="46" spans="1:3" ht="15.75" customHeight="1" x14ac:dyDescent="0.25"/>
    <row r="47" spans="1:3" ht="15.75" customHeight="1" x14ac:dyDescent="0.25"/>
    <row r="48" spans="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sheetData>
  <mergeCells count="5">
    <mergeCell ref="A1:C1"/>
    <mergeCell ref="A2:C2"/>
    <mergeCell ref="A3:C3"/>
    <mergeCell ref="A4:C4"/>
    <mergeCell ref="A5:B5"/>
  </mergeCells>
  <pageMargins left="0.7" right="0.7" top="0.75" bottom="0.7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J987"/>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2.140625" customWidth="1"/>
    <col min="10" max="10" width="9.140625" customWidth="1"/>
  </cols>
  <sheetData>
    <row r="1" spans="1:10" ht="11.25" customHeight="1" x14ac:dyDescent="0.25">
      <c r="A1" s="521" t="s">
        <v>57</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1962</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206">
        <v>104506442.25</v>
      </c>
      <c r="D41" s="25"/>
      <c r="E41" s="54"/>
      <c r="F41" s="25"/>
      <c r="G41" s="25"/>
      <c r="H41" s="25"/>
      <c r="I41" s="25"/>
      <c r="J41" s="25"/>
    </row>
    <row r="42" spans="1:10" ht="9.75" customHeight="1" x14ac:dyDescent="0.25">
      <c r="A42" s="25">
        <v>8120</v>
      </c>
      <c r="B42" s="120" t="s">
        <v>619</v>
      </c>
      <c r="C42" s="206">
        <v>6355167.2800000161</v>
      </c>
      <c r="D42" s="25"/>
      <c r="E42" s="54"/>
      <c r="F42" s="25"/>
      <c r="G42" s="25"/>
      <c r="H42" s="25"/>
      <c r="I42" s="25"/>
      <c r="J42" s="25"/>
    </row>
    <row r="43" spans="1:10" ht="9.75" customHeight="1" x14ac:dyDescent="0.25">
      <c r="A43" s="25">
        <v>8130</v>
      </c>
      <c r="B43" s="120" t="s">
        <v>620</v>
      </c>
      <c r="C43" s="206">
        <v>980000.53999999166</v>
      </c>
      <c r="D43" s="25"/>
      <c r="E43" s="54"/>
      <c r="F43" s="25"/>
      <c r="G43" s="25"/>
      <c r="H43" s="25"/>
      <c r="I43" s="25"/>
      <c r="J43" s="25"/>
    </row>
    <row r="44" spans="1:10" ht="9.75" customHeight="1" x14ac:dyDescent="0.25">
      <c r="A44" s="25">
        <v>8140</v>
      </c>
      <c r="B44" s="120" t="s">
        <v>621</v>
      </c>
      <c r="C44" s="206">
        <v>99131275.510000005</v>
      </c>
      <c r="D44" s="25"/>
      <c r="E44" s="25"/>
      <c r="F44" s="25"/>
      <c r="G44" s="25"/>
      <c r="H44" s="25"/>
      <c r="I44" s="25"/>
      <c r="J44" s="25"/>
    </row>
    <row r="45" spans="1:10" ht="9.75" customHeight="1" thickBot="1" x14ac:dyDescent="0.3">
      <c r="A45" s="25">
        <v>8150</v>
      </c>
      <c r="B45" s="122" t="s">
        <v>622</v>
      </c>
      <c r="C45" s="207">
        <v>99131275.510000005</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6" ht="9.75" customHeight="1" x14ac:dyDescent="0.25">
      <c r="A49" s="25"/>
      <c r="B49" s="137" t="s">
        <v>528</v>
      </c>
      <c r="C49" s="138">
        <v>2024</v>
      </c>
    </row>
    <row r="50" spans="1:6" ht="9.75" customHeight="1" x14ac:dyDescent="0.25">
      <c r="A50" s="25">
        <v>8210</v>
      </c>
      <c r="B50" s="120" t="s">
        <v>624</v>
      </c>
      <c r="C50" s="196">
        <v>104506442.25</v>
      </c>
      <c r="E50" s="208"/>
      <c r="F50" s="65"/>
    </row>
    <row r="51" spans="1:6" ht="9.75" customHeight="1" x14ac:dyDescent="0.25">
      <c r="A51" s="25">
        <v>8220</v>
      </c>
      <c r="B51" s="120" t="s">
        <v>625</v>
      </c>
      <c r="C51" s="196">
        <v>6011053.8300000001</v>
      </c>
      <c r="E51" s="208"/>
      <c r="F51" s="65"/>
    </row>
    <row r="52" spans="1:6" ht="9.75" customHeight="1" x14ac:dyDescent="0.25">
      <c r="A52" s="25">
        <v>8230</v>
      </c>
      <c r="B52" s="120" t="s">
        <v>626</v>
      </c>
      <c r="C52" s="196">
        <v>980000.54</v>
      </c>
      <c r="E52" s="208"/>
      <c r="F52" s="65"/>
    </row>
    <row r="53" spans="1:6" ht="9.75" customHeight="1" x14ac:dyDescent="0.25">
      <c r="A53" s="25">
        <v>8240</v>
      </c>
      <c r="B53" s="120" t="s">
        <v>627</v>
      </c>
      <c r="C53" s="196">
        <v>99475388.959999993</v>
      </c>
      <c r="F53" s="65"/>
    </row>
    <row r="54" spans="1:6" ht="9.75" customHeight="1" x14ac:dyDescent="0.25">
      <c r="A54" s="25">
        <v>8250</v>
      </c>
      <c r="B54" s="120" t="s">
        <v>628</v>
      </c>
      <c r="C54" s="196">
        <v>98958957.920000002</v>
      </c>
      <c r="E54" s="203"/>
      <c r="F54" s="65"/>
    </row>
    <row r="55" spans="1:6" ht="9.75" customHeight="1" x14ac:dyDescent="0.25">
      <c r="A55" s="25">
        <v>8260</v>
      </c>
      <c r="B55" s="120" t="s">
        <v>629</v>
      </c>
      <c r="C55" s="196">
        <v>98615568.129999995</v>
      </c>
      <c r="F55" s="65"/>
    </row>
    <row r="56" spans="1:6" ht="9.75" customHeight="1" thickBot="1" x14ac:dyDescent="0.3">
      <c r="A56" s="25">
        <v>8270</v>
      </c>
      <c r="B56" s="122" t="s">
        <v>630</v>
      </c>
      <c r="C56" s="197">
        <v>98615568.129999995</v>
      </c>
      <c r="F56" s="65"/>
    </row>
    <row r="57" spans="1:6" ht="9.75" customHeight="1" x14ac:dyDescent="0.25">
      <c r="A57" s="25"/>
      <c r="B57" s="25"/>
      <c r="C57" s="25"/>
    </row>
    <row r="58" spans="1:6" ht="9.75" customHeight="1" x14ac:dyDescent="0.25">
      <c r="A58" s="25"/>
      <c r="B58" s="25"/>
      <c r="C58" s="25"/>
    </row>
    <row r="59" spans="1:6" ht="9.75" customHeight="1" x14ac:dyDescent="0.25">
      <c r="A59" s="25"/>
      <c r="B59" s="25" t="s">
        <v>309</v>
      </c>
      <c r="C59" s="25"/>
    </row>
    <row r="60" spans="1:6" ht="15.75" customHeight="1" x14ac:dyDescent="0.25"/>
    <row r="61" spans="1:6" ht="15.75" customHeight="1" x14ac:dyDescent="0.25"/>
    <row r="62" spans="1:6" ht="15.75" customHeight="1" x14ac:dyDescent="0.25"/>
    <row r="63" spans="1:6" ht="15.75" customHeight="1" x14ac:dyDescent="0.25"/>
    <row r="64" spans="1:6"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sheetData>
  <mergeCells count="6">
    <mergeCell ref="B48:C48"/>
    <mergeCell ref="A1:F1"/>
    <mergeCell ref="A2:F2"/>
    <mergeCell ref="A3:F3"/>
    <mergeCell ref="A4:F4"/>
    <mergeCell ref="B39:C39"/>
  </mergeCells>
  <pageMargins left="0.7" right="0.7" top="0.75" bottom="0.75" header="0" footer="0"/>
  <pageSetup scale="61"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H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4" customWidth="1"/>
    <col min="6" max="26" width="9.140625" customWidth="1"/>
  </cols>
  <sheetData>
    <row r="1" spans="1:5" ht="11.25" customHeight="1" x14ac:dyDescent="0.25">
      <c r="A1" s="521" t="s">
        <v>1955</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1959</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32">
        <f>+C10+C57+C69</f>
        <v>137292.70000000001</v>
      </c>
      <c r="D9" s="33"/>
      <c r="E9" s="25"/>
    </row>
    <row r="10" spans="1:5" ht="9.75" customHeight="1" x14ac:dyDescent="0.25">
      <c r="A10" s="30">
        <v>4100</v>
      </c>
      <c r="B10" s="31" t="s">
        <v>34</v>
      </c>
      <c r="C10" s="32">
        <f>+C11+C21+C27+C30+C36+C39+C48</f>
        <v>0</v>
      </c>
      <c r="D10" s="33"/>
      <c r="E10" s="25"/>
    </row>
    <row r="11" spans="1:5" ht="11.25" customHeight="1" x14ac:dyDescent="0.25">
      <c r="A11" s="30">
        <v>4110</v>
      </c>
      <c r="B11" s="31" t="s">
        <v>105</v>
      </c>
      <c r="C11" s="32">
        <v>0</v>
      </c>
      <c r="D11" s="33" t="str">
        <f t="shared" ref="D11:D20" si="0">IFERROR(C11/$C$12,"")</f>
        <v/>
      </c>
      <c r="E11" s="25"/>
    </row>
    <row r="12" spans="1:5" ht="9.75" customHeight="1" x14ac:dyDescent="0.25">
      <c r="A12" s="35">
        <v>4111</v>
      </c>
      <c r="B12" s="5" t="s">
        <v>107</v>
      </c>
      <c r="C12" s="36">
        <v>0</v>
      </c>
      <c r="D12" s="33" t="str">
        <f t="shared" si="0"/>
        <v/>
      </c>
      <c r="E12" s="25"/>
    </row>
    <row r="13" spans="1:5" ht="9.75" customHeight="1" x14ac:dyDescent="0.25">
      <c r="A13" s="35">
        <v>4112</v>
      </c>
      <c r="B13" s="5" t="s">
        <v>108</v>
      </c>
      <c r="C13" s="36">
        <v>0</v>
      </c>
      <c r="D13" s="33" t="str">
        <f t="shared" si="0"/>
        <v/>
      </c>
      <c r="E13" s="25"/>
    </row>
    <row r="14" spans="1:5" ht="9.75" customHeight="1" x14ac:dyDescent="0.25">
      <c r="A14" s="35">
        <v>4113</v>
      </c>
      <c r="B14" s="5" t="s">
        <v>109</v>
      </c>
      <c r="C14" s="36">
        <v>0</v>
      </c>
      <c r="D14" s="33" t="str">
        <f t="shared" si="0"/>
        <v/>
      </c>
      <c r="E14" s="25"/>
    </row>
    <row r="15" spans="1:5" ht="9.75" customHeight="1" x14ac:dyDescent="0.25">
      <c r="A15" s="35">
        <v>4114</v>
      </c>
      <c r="B15" s="5" t="s">
        <v>110</v>
      </c>
      <c r="C15" s="36">
        <v>0</v>
      </c>
      <c r="D15" s="33" t="str">
        <f t="shared" si="0"/>
        <v/>
      </c>
      <c r="E15" s="25"/>
    </row>
    <row r="16" spans="1:5"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5" ht="9.75" customHeight="1" x14ac:dyDescent="0.25">
      <c r="A33" s="35">
        <v>4144</v>
      </c>
      <c r="B33" s="5" t="s">
        <v>128</v>
      </c>
      <c r="C33" s="36">
        <v>0</v>
      </c>
      <c r="D33" s="33" t="str">
        <f t="shared" si="3"/>
        <v/>
      </c>
      <c r="E33" s="25"/>
    </row>
    <row r="34" spans="1:5" ht="9.75" customHeight="1" x14ac:dyDescent="0.25">
      <c r="A34" s="35">
        <v>4145</v>
      </c>
      <c r="B34" s="37" t="s">
        <v>129</v>
      </c>
      <c r="C34" s="36">
        <v>0</v>
      </c>
      <c r="D34" s="33" t="str">
        <f t="shared" si="3"/>
        <v/>
      </c>
      <c r="E34" s="25"/>
    </row>
    <row r="35" spans="1:5" ht="9.75" customHeight="1" x14ac:dyDescent="0.25">
      <c r="A35" s="35">
        <v>4149</v>
      </c>
      <c r="B35" s="5" t="s">
        <v>130</v>
      </c>
      <c r="C35" s="36">
        <v>0</v>
      </c>
      <c r="D35" s="33" t="str">
        <f t="shared" si="3"/>
        <v/>
      </c>
      <c r="E35" s="25"/>
    </row>
    <row r="36" spans="1:5" ht="9.75" customHeight="1" x14ac:dyDescent="0.25">
      <c r="A36" s="30">
        <v>4150</v>
      </c>
      <c r="B36" s="31" t="s">
        <v>131</v>
      </c>
      <c r="C36" s="32">
        <f>+C37+C38</f>
        <v>0</v>
      </c>
      <c r="D36" s="33" t="str">
        <f t="shared" ref="D36:D38" si="4">IFERROR(C36/$C$36,"")</f>
        <v/>
      </c>
      <c r="E36" s="25"/>
    </row>
    <row r="37" spans="1:5" ht="9.75" customHeight="1" x14ac:dyDescent="0.25">
      <c r="A37" s="35">
        <v>4151</v>
      </c>
      <c r="B37" s="5" t="s">
        <v>131</v>
      </c>
      <c r="C37" s="36">
        <v>0</v>
      </c>
      <c r="D37" s="33" t="str">
        <f t="shared" si="4"/>
        <v/>
      </c>
      <c r="E37" s="25"/>
    </row>
    <row r="38" spans="1:5" ht="9.75" customHeight="1" x14ac:dyDescent="0.25">
      <c r="A38" s="35">
        <v>4154</v>
      </c>
      <c r="B38" s="37" t="s">
        <v>133</v>
      </c>
      <c r="C38" s="36">
        <v>0</v>
      </c>
      <c r="D38" s="33" t="str">
        <f t="shared" si="4"/>
        <v/>
      </c>
      <c r="E38" s="25"/>
    </row>
    <row r="39" spans="1:5" ht="9.75" customHeight="1" x14ac:dyDescent="0.25">
      <c r="A39" s="30">
        <v>4160</v>
      </c>
      <c r="B39" s="31" t="s">
        <v>134</v>
      </c>
      <c r="C39" s="32">
        <v>0</v>
      </c>
      <c r="D39" s="33" t="str">
        <f t="shared" ref="D39:D47" si="5">IFERROR(C39/$C$39,"")</f>
        <v/>
      </c>
      <c r="E39" s="25"/>
    </row>
    <row r="40" spans="1:5" ht="9.75" customHeight="1" x14ac:dyDescent="0.25">
      <c r="A40" s="35">
        <v>4161</v>
      </c>
      <c r="B40" s="5" t="s">
        <v>135</v>
      </c>
      <c r="C40" s="36">
        <v>0</v>
      </c>
      <c r="D40" s="33" t="str">
        <f t="shared" si="5"/>
        <v/>
      </c>
      <c r="E40" s="25"/>
    </row>
    <row r="41" spans="1:5" ht="9.75" customHeight="1" x14ac:dyDescent="0.25">
      <c r="A41" s="35">
        <v>4162</v>
      </c>
      <c r="B41" s="5" t="s">
        <v>136</v>
      </c>
      <c r="C41" s="36">
        <v>0</v>
      </c>
      <c r="D41" s="33" t="str">
        <f t="shared" si="5"/>
        <v/>
      </c>
      <c r="E41" s="25"/>
    </row>
    <row r="42" spans="1:5" ht="9.75" customHeight="1" x14ac:dyDescent="0.25">
      <c r="A42" s="35">
        <v>4163</v>
      </c>
      <c r="B42" s="5" t="s">
        <v>137</v>
      </c>
      <c r="C42" s="36">
        <v>0</v>
      </c>
      <c r="D42" s="33" t="str">
        <f t="shared" si="5"/>
        <v/>
      </c>
      <c r="E42" s="25"/>
    </row>
    <row r="43" spans="1:5" ht="9.75" customHeight="1" x14ac:dyDescent="0.25">
      <c r="A43" s="35">
        <v>4164</v>
      </c>
      <c r="B43" s="5" t="s">
        <v>138</v>
      </c>
      <c r="C43" s="36">
        <v>0</v>
      </c>
      <c r="D43" s="33" t="str">
        <f t="shared" si="5"/>
        <v/>
      </c>
      <c r="E43" s="25"/>
    </row>
    <row r="44" spans="1:5" ht="9.75" customHeight="1" x14ac:dyDescent="0.25">
      <c r="A44" s="35">
        <v>4165</v>
      </c>
      <c r="B44" s="5" t="s">
        <v>139</v>
      </c>
      <c r="C44" s="36">
        <v>0</v>
      </c>
      <c r="D44" s="33" t="str">
        <f t="shared" si="5"/>
        <v/>
      </c>
      <c r="E44" s="25"/>
    </row>
    <row r="45" spans="1:5" ht="9.75" customHeight="1" x14ac:dyDescent="0.25">
      <c r="A45" s="35">
        <v>4166</v>
      </c>
      <c r="B45" s="37" t="s">
        <v>140</v>
      </c>
      <c r="C45" s="36">
        <v>0</v>
      </c>
      <c r="D45" s="33" t="str">
        <f t="shared" si="5"/>
        <v/>
      </c>
      <c r="E45" s="25"/>
    </row>
    <row r="46" spans="1:5" ht="9.75" customHeight="1" x14ac:dyDescent="0.25">
      <c r="A46" s="35">
        <v>4168</v>
      </c>
      <c r="B46" s="5" t="s">
        <v>141</v>
      </c>
      <c r="C46" s="36">
        <v>0</v>
      </c>
      <c r="D46" s="33" t="str">
        <f t="shared" si="5"/>
        <v/>
      </c>
      <c r="E46" s="25"/>
    </row>
    <row r="47" spans="1:5" ht="9.75" customHeight="1" x14ac:dyDescent="0.25">
      <c r="A47" s="35">
        <v>4169</v>
      </c>
      <c r="B47" s="5" t="s">
        <v>142</v>
      </c>
      <c r="C47" s="36">
        <v>0</v>
      </c>
      <c r="D47" s="33" t="str">
        <f t="shared" si="5"/>
        <v/>
      </c>
      <c r="E47" s="25"/>
    </row>
    <row r="48" spans="1:5" ht="9.75" customHeight="1" x14ac:dyDescent="0.25">
      <c r="A48" s="30">
        <v>4170</v>
      </c>
      <c r="B48" s="31" t="s">
        <v>143</v>
      </c>
      <c r="C48" s="32">
        <v>0</v>
      </c>
      <c r="D48" s="33" t="str">
        <f t="shared" ref="D48:D56" si="6">IFERROR(C48/$C$48,"")</f>
        <v/>
      </c>
      <c r="E48" s="25"/>
    </row>
    <row r="49" spans="1:5" ht="9.75" customHeight="1" x14ac:dyDescent="0.25">
      <c r="A49" s="35">
        <v>4171</v>
      </c>
      <c r="B49" s="5" t="s">
        <v>144</v>
      </c>
      <c r="C49" s="36">
        <v>0</v>
      </c>
      <c r="D49" s="33" t="str">
        <f t="shared" si="6"/>
        <v/>
      </c>
      <c r="E49" s="25"/>
    </row>
    <row r="50" spans="1:5" ht="9.75" customHeight="1" x14ac:dyDescent="0.25">
      <c r="A50" s="35">
        <v>4172</v>
      </c>
      <c r="B50" s="5" t="s">
        <v>145</v>
      </c>
      <c r="C50" s="36">
        <v>0</v>
      </c>
      <c r="D50" s="33" t="str">
        <f t="shared" si="6"/>
        <v/>
      </c>
      <c r="E50" s="25"/>
    </row>
    <row r="51" spans="1:5" ht="9.75" customHeight="1" x14ac:dyDescent="0.25">
      <c r="A51" s="35">
        <v>4173</v>
      </c>
      <c r="B51" s="37" t="s">
        <v>146</v>
      </c>
      <c r="C51" s="36">
        <v>0</v>
      </c>
      <c r="D51" s="33" t="str">
        <f t="shared" si="6"/>
        <v/>
      </c>
      <c r="E51" s="25"/>
    </row>
    <row r="52" spans="1:5" ht="9.75" customHeight="1" x14ac:dyDescent="0.25">
      <c r="A52" s="35">
        <v>4174</v>
      </c>
      <c r="B52" s="37" t="s">
        <v>148</v>
      </c>
      <c r="C52" s="36">
        <v>0</v>
      </c>
      <c r="D52" s="33" t="str">
        <f t="shared" si="6"/>
        <v/>
      </c>
      <c r="E52" s="25"/>
    </row>
    <row r="53" spans="1:5" ht="9.75" customHeight="1" x14ac:dyDescent="0.25">
      <c r="A53" s="35">
        <v>4175</v>
      </c>
      <c r="B53" s="37" t="s">
        <v>149</v>
      </c>
      <c r="C53" s="36">
        <v>0</v>
      </c>
      <c r="D53" s="33" t="str">
        <f t="shared" si="6"/>
        <v/>
      </c>
      <c r="E53" s="25"/>
    </row>
    <row r="54" spans="1:5" ht="9.75" customHeight="1" x14ac:dyDescent="0.25">
      <c r="A54" s="35">
        <v>4176</v>
      </c>
      <c r="B54" s="37" t="s">
        <v>150</v>
      </c>
      <c r="C54" s="36">
        <v>0</v>
      </c>
      <c r="D54" s="33" t="str">
        <f t="shared" si="6"/>
        <v/>
      </c>
      <c r="E54" s="25"/>
    </row>
    <row r="55" spans="1:5" ht="9.75" customHeight="1" x14ac:dyDescent="0.25">
      <c r="A55" s="35">
        <v>4177</v>
      </c>
      <c r="B55" s="37" t="s">
        <v>151</v>
      </c>
      <c r="C55" s="36">
        <v>0</v>
      </c>
      <c r="D55" s="33" t="str">
        <f t="shared" si="6"/>
        <v/>
      </c>
      <c r="E55" s="25"/>
    </row>
    <row r="56" spans="1:5" ht="9.75" customHeight="1" x14ac:dyDescent="0.25">
      <c r="A56" s="35">
        <v>4178</v>
      </c>
      <c r="B56" s="37" t="s">
        <v>152</v>
      </c>
      <c r="C56" s="36">
        <v>0</v>
      </c>
      <c r="D56" s="33" t="str">
        <f t="shared" si="6"/>
        <v/>
      </c>
      <c r="E56" s="25"/>
    </row>
    <row r="57" spans="1:5" ht="9.75" customHeight="1" x14ac:dyDescent="0.25">
      <c r="A57" s="30">
        <v>4200</v>
      </c>
      <c r="B57" s="44" t="s">
        <v>153</v>
      </c>
      <c r="C57" s="32">
        <f>+C58+C64</f>
        <v>0</v>
      </c>
      <c r="D57" s="33"/>
      <c r="E57" s="25"/>
    </row>
    <row r="58" spans="1:5" ht="9.75" customHeight="1" x14ac:dyDescent="0.25">
      <c r="A58" s="30">
        <v>4210</v>
      </c>
      <c r="B58" s="44" t="s">
        <v>154</v>
      </c>
      <c r="C58" s="32">
        <v>0</v>
      </c>
      <c r="D58" s="33" t="str">
        <f t="shared" ref="D58:D63" si="7">IFERROR(C58/$C$58,"")</f>
        <v/>
      </c>
      <c r="E58" s="25"/>
    </row>
    <row r="59" spans="1:5" ht="9.75" customHeight="1" x14ac:dyDescent="0.25">
      <c r="A59" s="35">
        <v>4211</v>
      </c>
      <c r="B59" s="5" t="s">
        <v>155</v>
      </c>
      <c r="C59" s="36">
        <v>0</v>
      </c>
      <c r="D59" s="33" t="str">
        <f t="shared" si="7"/>
        <v/>
      </c>
      <c r="E59" s="25"/>
    </row>
    <row r="60" spans="1:5" ht="9.75" customHeight="1" x14ac:dyDescent="0.25">
      <c r="A60" s="35">
        <v>4212</v>
      </c>
      <c r="B60" s="5" t="s">
        <v>156</v>
      </c>
      <c r="C60" s="36">
        <v>0</v>
      </c>
      <c r="D60" s="33" t="str">
        <f t="shared" si="7"/>
        <v/>
      </c>
      <c r="E60" s="25"/>
    </row>
    <row r="61" spans="1:5" ht="9.75" customHeight="1" x14ac:dyDescent="0.25">
      <c r="A61" s="35">
        <v>4213</v>
      </c>
      <c r="B61" s="5" t="s">
        <v>157</v>
      </c>
      <c r="C61" s="36">
        <v>0</v>
      </c>
      <c r="D61" s="33" t="str">
        <f t="shared" si="7"/>
        <v/>
      </c>
      <c r="E61" s="25"/>
    </row>
    <row r="62" spans="1:5" ht="9.75" customHeight="1" x14ac:dyDescent="0.25">
      <c r="A62" s="35">
        <v>4214</v>
      </c>
      <c r="B62" s="5" t="s">
        <v>159</v>
      </c>
      <c r="C62" s="36">
        <v>0</v>
      </c>
      <c r="D62" s="33" t="str">
        <f t="shared" si="7"/>
        <v/>
      </c>
      <c r="E62" s="25"/>
    </row>
    <row r="63" spans="1:5" ht="9.75" customHeight="1" x14ac:dyDescent="0.25">
      <c r="A63" s="35">
        <v>4215</v>
      </c>
      <c r="B63" s="5" t="s">
        <v>160</v>
      </c>
      <c r="C63" s="36">
        <v>0</v>
      </c>
      <c r="D63" s="33" t="str">
        <f t="shared" si="7"/>
        <v/>
      </c>
      <c r="E63" s="25"/>
    </row>
    <row r="64" spans="1:5" ht="9.75" customHeight="1" x14ac:dyDescent="0.25">
      <c r="A64" s="30">
        <v>4220</v>
      </c>
      <c r="B64" s="31" t="s">
        <v>161</v>
      </c>
      <c r="C64" s="32">
        <f>+SUM(C65:C68)</f>
        <v>0</v>
      </c>
      <c r="D64" s="33" t="str">
        <f t="shared" ref="D64:D68" si="8">IFERROR(C64/$C$64,"")</f>
        <v/>
      </c>
      <c r="E64" s="25"/>
    </row>
    <row r="65" spans="1:5" ht="9.75" customHeight="1" x14ac:dyDescent="0.25">
      <c r="A65" s="35">
        <v>4221</v>
      </c>
      <c r="B65" s="5" t="s">
        <v>162</v>
      </c>
      <c r="C65" s="36">
        <v>0</v>
      </c>
      <c r="D65" s="33" t="str">
        <f t="shared" si="8"/>
        <v/>
      </c>
      <c r="E65" s="25"/>
    </row>
    <row r="66" spans="1:5" ht="9.75" customHeight="1" x14ac:dyDescent="0.25">
      <c r="A66" s="35">
        <v>4223</v>
      </c>
      <c r="B66" s="5" t="s">
        <v>164</v>
      </c>
      <c r="C66" s="36">
        <v>0</v>
      </c>
      <c r="D66" s="33" t="str">
        <f t="shared" si="8"/>
        <v/>
      </c>
      <c r="E66" s="25"/>
    </row>
    <row r="67" spans="1:5" ht="9.75" customHeight="1" x14ac:dyDescent="0.25">
      <c r="A67" s="35">
        <v>4225</v>
      </c>
      <c r="B67" s="5" t="s">
        <v>165</v>
      </c>
      <c r="C67" s="36">
        <v>0</v>
      </c>
      <c r="D67" s="33" t="str">
        <f t="shared" si="8"/>
        <v/>
      </c>
      <c r="E67" s="25"/>
    </row>
    <row r="68" spans="1:5" ht="9.75" customHeight="1" x14ac:dyDescent="0.25">
      <c r="A68" s="35">
        <v>4227</v>
      </c>
      <c r="B68" s="5" t="s">
        <v>166</v>
      </c>
      <c r="C68" s="36">
        <v>0</v>
      </c>
      <c r="D68" s="33" t="str">
        <f t="shared" si="8"/>
        <v/>
      </c>
      <c r="E68" s="25"/>
    </row>
    <row r="69" spans="1:5" ht="9.75" customHeight="1" x14ac:dyDescent="0.25">
      <c r="A69" s="45">
        <v>4300</v>
      </c>
      <c r="B69" s="31" t="s">
        <v>37</v>
      </c>
      <c r="C69" s="32">
        <f>+C70+C73+C79+C81+C83</f>
        <v>137292.70000000001</v>
      </c>
      <c r="D69" s="33"/>
      <c r="E69" s="5"/>
    </row>
    <row r="70" spans="1:5" ht="9.75" customHeight="1" x14ac:dyDescent="0.25">
      <c r="A70" s="45">
        <v>4310</v>
      </c>
      <c r="B70" s="31" t="s">
        <v>167</v>
      </c>
      <c r="C70" s="32">
        <v>137292.70000000001</v>
      </c>
      <c r="D70" s="33">
        <f t="shared" ref="D70:D72" si="9">IFERROR(C70/$C$70,"")</f>
        <v>1</v>
      </c>
      <c r="E70" s="5"/>
    </row>
    <row r="71" spans="1:5" ht="9.75" customHeight="1" x14ac:dyDescent="0.25">
      <c r="A71" s="46">
        <v>4311</v>
      </c>
      <c r="B71" s="5" t="s">
        <v>168</v>
      </c>
      <c r="C71" s="36">
        <v>137292.70000000001</v>
      </c>
      <c r="D71" s="33">
        <f t="shared" si="9"/>
        <v>1</v>
      </c>
      <c r="E71" s="5"/>
    </row>
    <row r="72" spans="1:5" ht="9.75" customHeight="1" x14ac:dyDescent="0.25">
      <c r="A72" s="46">
        <v>4319</v>
      </c>
      <c r="B72" s="5" t="s">
        <v>169</v>
      </c>
      <c r="C72" s="36">
        <v>0</v>
      </c>
      <c r="D72" s="33">
        <f t="shared" si="9"/>
        <v>0</v>
      </c>
      <c r="E72" s="5"/>
    </row>
    <row r="73" spans="1:5" ht="9.75" customHeight="1" x14ac:dyDescent="0.25">
      <c r="A73" s="45">
        <v>4320</v>
      </c>
      <c r="B73" s="31" t="s">
        <v>170</v>
      </c>
      <c r="C73" s="32">
        <v>0</v>
      </c>
      <c r="D73" s="33" t="str">
        <f t="shared" ref="D73:D78" si="10">IFERROR(C73/$C$73,"")</f>
        <v/>
      </c>
      <c r="E73" s="5"/>
    </row>
    <row r="74" spans="1:5" ht="9.75" customHeight="1" x14ac:dyDescent="0.25">
      <c r="A74" s="46">
        <v>4321</v>
      </c>
      <c r="B74" s="5" t="s">
        <v>171</v>
      </c>
      <c r="C74" s="36">
        <v>0</v>
      </c>
      <c r="D74" s="33" t="str">
        <f t="shared" si="10"/>
        <v/>
      </c>
      <c r="E74" s="5"/>
    </row>
    <row r="75" spans="1:5" ht="9.75" customHeight="1" x14ac:dyDescent="0.25">
      <c r="A75" s="46">
        <v>4322</v>
      </c>
      <c r="B75" s="5" t="s">
        <v>172</v>
      </c>
      <c r="C75" s="36">
        <v>0</v>
      </c>
      <c r="D75" s="33" t="str">
        <f t="shared" si="10"/>
        <v/>
      </c>
      <c r="E75" s="5"/>
    </row>
    <row r="76" spans="1:5" ht="9.75" customHeight="1" x14ac:dyDescent="0.25">
      <c r="A76" s="46">
        <v>4323</v>
      </c>
      <c r="B76" s="5" t="s">
        <v>173</v>
      </c>
      <c r="C76" s="36">
        <v>0</v>
      </c>
      <c r="D76" s="33" t="str">
        <f t="shared" si="10"/>
        <v/>
      </c>
      <c r="E76" s="5"/>
    </row>
    <row r="77" spans="1:5" ht="9.75" customHeight="1" x14ac:dyDescent="0.25">
      <c r="A77" s="46">
        <v>4324</v>
      </c>
      <c r="B77" s="5" t="s">
        <v>174</v>
      </c>
      <c r="C77" s="36">
        <v>0</v>
      </c>
      <c r="D77" s="33" t="str">
        <f t="shared" si="10"/>
        <v/>
      </c>
      <c r="E77" s="5"/>
    </row>
    <row r="78" spans="1:5" ht="9.75" customHeight="1" x14ac:dyDescent="0.25">
      <c r="A78" s="46">
        <v>4325</v>
      </c>
      <c r="B78" s="5" t="s">
        <v>175</v>
      </c>
      <c r="C78" s="36">
        <v>0</v>
      </c>
      <c r="D78" s="33" t="str">
        <f t="shared" si="10"/>
        <v/>
      </c>
      <c r="E78" s="5"/>
    </row>
    <row r="79" spans="1:5" ht="9.75" customHeight="1" x14ac:dyDescent="0.25">
      <c r="A79" s="45">
        <v>4330</v>
      </c>
      <c r="B79" s="31" t="s">
        <v>177</v>
      </c>
      <c r="C79" s="32">
        <v>0</v>
      </c>
      <c r="D79" s="33" t="str">
        <f t="shared" ref="D79:D80" si="11">IFERROR(C79/$C$79,"")</f>
        <v/>
      </c>
      <c r="E79" s="5"/>
    </row>
    <row r="80" spans="1:5" ht="9.75" customHeight="1" x14ac:dyDescent="0.25">
      <c r="A80" s="46">
        <v>4331</v>
      </c>
      <c r="B80" s="5" t="s">
        <v>177</v>
      </c>
      <c r="C80" s="36">
        <v>0</v>
      </c>
      <c r="D80" s="33" t="str">
        <f t="shared" si="11"/>
        <v/>
      </c>
      <c r="E80" s="5"/>
    </row>
    <row r="81" spans="1:8" ht="9.75" customHeight="1" x14ac:dyDescent="0.25">
      <c r="A81" s="45">
        <v>4340</v>
      </c>
      <c r="B81" s="31" t="s">
        <v>178</v>
      </c>
      <c r="C81" s="32">
        <v>0</v>
      </c>
      <c r="D81" s="33" t="str">
        <f t="shared" ref="D81:D82" si="12">IFERROR(C81/$C$81,"")</f>
        <v/>
      </c>
      <c r="E81" s="5"/>
    </row>
    <row r="82" spans="1:8" ht="9.75" customHeight="1" x14ac:dyDescent="0.25">
      <c r="A82" s="46">
        <v>4341</v>
      </c>
      <c r="B82" s="5" t="s">
        <v>178</v>
      </c>
      <c r="C82" s="36">
        <v>0</v>
      </c>
      <c r="D82" s="33" t="str">
        <f t="shared" si="12"/>
        <v/>
      </c>
      <c r="E82" s="5"/>
    </row>
    <row r="83" spans="1:8" ht="9.75" customHeight="1" x14ac:dyDescent="0.25">
      <c r="A83" s="45">
        <v>4390</v>
      </c>
      <c r="B83" s="31" t="s">
        <v>179</v>
      </c>
      <c r="C83" s="32">
        <f>+SUM(C84:C90)</f>
        <v>0</v>
      </c>
      <c r="D83" s="33" t="str">
        <f t="shared" ref="D83:D90" si="13">IFERROR(C83/$C$83,"")</f>
        <v/>
      </c>
      <c r="E83" s="5"/>
    </row>
    <row r="84" spans="1:8" ht="9.75" customHeight="1" x14ac:dyDescent="0.25">
      <c r="A84" s="46">
        <v>4392</v>
      </c>
      <c r="B84" s="5" t="s">
        <v>180</v>
      </c>
      <c r="C84" s="36">
        <v>0</v>
      </c>
      <c r="D84" s="33" t="str">
        <f t="shared" si="13"/>
        <v/>
      </c>
      <c r="E84" s="5"/>
    </row>
    <row r="85" spans="1:8" ht="9.75" customHeight="1" x14ac:dyDescent="0.25">
      <c r="A85" s="46">
        <v>4393</v>
      </c>
      <c r="B85" s="5" t="s">
        <v>181</v>
      </c>
      <c r="C85" s="36">
        <v>0</v>
      </c>
      <c r="D85" s="33" t="str">
        <f t="shared" si="13"/>
        <v/>
      </c>
      <c r="E85" s="5"/>
    </row>
    <row r="86" spans="1:8" ht="9.75" customHeight="1" x14ac:dyDescent="0.25">
      <c r="A86" s="46">
        <v>4394</v>
      </c>
      <c r="B86" s="5" t="s">
        <v>182</v>
      </c>
      <c r="C86" s="36">
        <v>0</v>
      </c>
      <c r="D86" s="33" t="str">
        <f t="shared" si="13"/>
        <v/>
      </c>
      <c r="E86" s="5"/>
    </row>
    <row r="87" spans="1:8" ht="9.75" customHeight="1" x14ac:dyDescent="0.25">
      <c r="A87" s="46">
        <v>4395</v>
      </c>
      <c r="B87" s="5" t="s">
        <v>183</v>
      </c>
      <c r="C87" s="36">
        <v>0</v>
      </c>
      <c r="D87" s="33" t="str">
        <f t="shared" si="13"/>
        <v/>
      </c>
      <c r="E87" s="5"/>
    </row>
    <row r="88" spans="1:8" ht="9.75" customHeight="1" x14ac:dyDescent="0.25">
      <c r="A88" s="46">
        <v>4396</v>
      </c>
      <c r="B88" s="5" t="s">
        <v>184</v>
      </c>
      <c r="C88" s="36">
        <v>0</v>
      </c>
      <c r="D88" s="33" t="str">
        <f t="shared" si="13"/>
        <v/>
      </c>
      <c r="E88" s="5"/>
    </row>
    <row r="89" spans="1:8" ht="9.75" customHeight="1" x14ac:dyDescent="0.25">
      <c r="A89" s="46">
        <v>4397</v>
      </c>
      <c r="B89" s="5" t="s">
        <v>185</v>
      </c>
      <c r="C89" s="36">
        <v>0</v>
      </c>
      <c r="D89" s="33" t="str">
        <f t="shared" si="13"/>
        <v/>
      </c>
      <c r="E89" s="5"/>
    </row>
    <row r="90" spans="1:8" ht="9.75" customHeight="1" x14ac:dyDescent="0.25">
      <c r="A90" s="46">
        <v>4399</v>
      </c>
      <c r="B90" s="5" t="s">
        <v>179</v>
      </c>
      <c r="C90" s="36">
        <v>0</v>
      </c>
      <c r="D90" s="33" t="str">
        <f t="shared" si="13"/>
        <v/>
      </c>
      <c r="E90" s="5"/>
    </row>
    <row r="91" spans="1:8" ht="9.75" customHeight="1" x14ac:dyDescent="0.25">
      <c r="A91" s="25"/>
      <c r="B91" s="25"/>
      <c r="C91" s="25"/>
      <c r="D91" s="26"/>
      <c r="E91" s="25"/>
    </row>
    <row r="92" spans="1:8" ht="9.75" customHeight="1" x14ac:dyDescent="0.25">
      <c r="A92" s="115" t="s">
        <v>186</v>
      </c>
      <c r="B92" s="115"/>
      <c r="C92" s="115"/>
      <c r="D92" s="129"/>
      <c r="E92" s="115"/>
    </row>
    <row r="93" spans="1:8" ht="9.75" customHeight="1" x14ac:dyDescent="0.25">
      <c r="A93" s="28" t="s">
        <v>99</v>
      </c>
      <c r="B93" s="28" t="s">
        <v>100</v>
      </c>
      <c r="C93" s="27" t="s">
        <v>101</v>
      </c>
      <c r="D93" s="29" t="s">
        <v>102</v>
      </c>
      <c r="E93" s="27" t="s">
        <v>103</v>
      </c>
    </row>
    <row r="94" spans="1:8" ht="9.75" customHeight="1" x14ac:dyDescent="0.25">
      <c r="A94" s="45">
        <v>5000</v>
      </c>
      <c r="B94" s="31" t="s">
        <v>38</v>
      </c>
      <c r="C94" s="32">
        <f>+C95+C123+C156+C166+C181+C210</f>
        <v>172928.77000000002</v>
      </c>
      <c r="D94" s="33"/>
      <c r="E94" s="5"/>
      <c r="H94" s="65"/>
    </row>
    <row r="95" spans="1:8" ht="9.75" customHeight="1" x14ac:dyDescent="0.25">
      <c r="A95" s="45">
        <v>5100</v>
      </c>
      <c r="B95" s="31" t="s">
        <v>187</v>
      </c>
      <c r="C95" s="32">
        <f>+C96+C103+C113</f>
        <v>127785.60000000001</v>
      </c>
      <c r="D95" s="33"/>
      <c r="E95" s="5"/>
      <c r="G95" s="65"/>
      <c r="H95" s="65"/>
    </row>
    <row r="96" spans="1:8" ht="9.75" customHeight="1" x14ac:dyDescent="0.25">
      <c r="A96" s="45">
        <v>5110</v>
      </c>
      <c r="B96" s="31" t="s">
        <v>188</v>
      </c>
      <c r="C96" s="32">
        <f>+SUM(C97:C102)</f>
        <v>0</v>
      </c>
      <c r="D96" s="33" t="str">
        <f t="shared" ref="D96:D102" si="14">IFERROR(C96/$C$96,"")</f>
        <v/>
      </c>
      <c r="E96" s="5"/>
      <c r="H96" s="65"/>
    </row>
    <row r="97" spans="1:8" ht="9.75" customHeight="1" x14ac:dyDescent="0.25">
      <c r="A97" s="46">
        <v>5111</v>
      </c>
      <c r="B97" s="5" t="s">
        <v>189</v>
      </c>
      <c r="C97" s="36">
        <v>0</v>
      </c>
      <c r="D97" s="33" t="str">
        <f t="shared" si="14"/>
        <v/>
      </c>
      <c r="E97" s="5"/>
    </row>
    <row r="98" spans="1:8" ht="9.75" customHeight="1" x14ac:dyDescent="0.25">
      <c r="A98" s="46">
        <v>5112</v>
      </c>
      <c r="B98" s="5" t="s">
        <v>191</v>
      </c>
      <c r="C98" s="36">
        <v>0</v>
      </c>
      <c r="D98" s="33" t="str">
        <f t="shared" si="14"/>
        <v/>
      </c>
      <c r="E98" s="5"/>
    </row>
    <row r="99" spans="1:8" ht="9.75" customHeight="1" x14ac:dyDescent="0.25">
      <c r="A99" s="46">
        <v>5113</v>
      </c>
      <c r="B99" s="5" t="s">
        <v>192</v>
      </c>
      <c r="C99" s="36">
        <v>0</v>
      </c>
      <c r="D99" s="33" t="str">
        <f t="shared" si="14"/>
        <v/>
      </c>
      <c r="E99" s="5"/>
    </row>
    <row r="100" spans="1:8" ht="9.75" customHeight="1" x14ac:dyDescent="0.25">
      <c r="A100" s="46">
        <v>5114</v>
      </c>
      <c r="B100" s="5" t="s">
        <v>193</v>
      </c>
      <c r="C100" s="36">
        <v>0</v>
      </c>
      <c r="D100" s="33" t="str">
        <f t="shared" si="14"/>
        <v/>
      </c>
      <c r="E100" s="5"/>
    </row>
    <row r="101" spans="1:8" ht="11.25" customHeight="1" x14ac:dyDescent="0.25">
      <c r="A101" s="46">
        <v>5115</v>
      </c>
      <c r="B101" s="5" t="s">
        <v>195</v>
      </c>
      <c r="C101" s="36">
        <v>0</v>
      </c>
      <c r="D101" s="33" t="str">
        <f t="shared" si="14"/>
        <v/>
      </c>
      <c r="E101" s="5"/>
    </row>
    <row r="102" spans="1:8" ht="9.75" customHeight="1" x14ac:dyDescent="0.25">
      <c r="A102" s="46">
        <v>5116</v>
      </c>
      <c r="B102" s="5" t="s">
        <v>196</v>
      </c>
      <c r="C102" s="36">
        <v>0</v>
      </c>
      <c r="D102" s="33" t="str">
        <f t="shared" si="14"/>
        <v/>
      </c>
      <c r="E102" s="5"/>
    </row>
    <row r="103" spans="1:8" ht="9.75" customHeight="1" x14ac:dyDescent="0.25">
      <c r="A103" s="45">
        <v>5120</v>
      </c>
      <c r="B103" s="31" t="s">
        <v>197</v>
      </c>
      <c r="C103" s="32">
        <f>+SUM(C104:C112)</f>
        <v>0</v>
      </c>
      <c r="D103" s="33" t="str">
        <f t="shared" ref="D103:D112" si="15">IFERROR(C103/$C$103,"")</f>
        <v/>
      </c>
      <c r="E103" s="5"/>
      <c r="H103" s="65"/>
    </row>
    <row r="104" spans="1:8" ht="9.75" customHeight="1" x14ac:dyDescent="0.25">
      <c r="A104" s="46">
        <v>5121</v>
      </c>
      <c r="B104" s="5" t="s">
        <v>198</v>
      </c>
      <c r="C104" s="36">
        <v>0</v>
      </c>
      <c r="D104" s="33" t="str">
        <f t="shared" si="15"/>
        <v/>
      </c>
      <c r="E104" s="5"/>
    </row>
    <row r="105" spans="1:8" ht="9.75" customHeight="1" x14ac:dyDescent="0.25">
      <c r="A105" s="46">
        <v>5122</v>
      </c>
      <c r="B105" s="5" t="s">
        <v>199</v>
      </c>
      <c r="C105" s="36">
        <v>0</v>
      </c>
      <c r="D105" s="33" t="str">
        <f t="shared" si="15"/>
        <v/>
      </c>
      <c r="E105" s="5"/>
    </row>
    <row r="106" spans="1:8" ht="9.75" customHeight="1" x14ac:dyDescent="0.25">
      <c r="A106" s="46">
        <v>5123</v>
      </c>
      <c r="B106" s="5" t="s">
        <v>201</v>
      </c>
      <c r="C106" s="36">
        <v>0</v>
      </c>
      <c r="D106" s="33" t="str">
        <f t="shared" si="15"/>
        <v/>
      </c>
      <c r="E106" s="5"/>
    </row>
    <row r="107" spans="1:8" ht="9.75" customHeight="1" x14ac:dyDescent="0.25">
      <c r="A107" s="46">
        <v>5124</v>
      </c>
      <c r="B107" s="5" t="s">
        <v>202</v>
      </c>
      <c r="C107" s="36">
        <v>0</v>
      </c>
      <c r="D107" s="33" t="str">
        <f t="shared" si="15"/>
        <v/>
      </c>
      <c r="E107" s="5"/>
    </row>
    <row r="108" spans="1:8" ht="9.75" customHeight="1" x14ac:dyDescent="0.25">
      <c r="A108" s="46">
        <v>5125</v>
      </c>
      <c r="B108" s="5" t="s">
        <v>203</v>
      </c>
      <c r="C108" s="36">
        <v>0</v>
      </c>
      <c r="D108" s="33" t="str">
        <f t="shared" si="15"/>
        <v/>
      </c>
      <c r="E108" s="5"/>
    </row>
    <row r="109" spans="1:8" ht="9.75" customHeight="1" x14ac:dyDescent="0.25">
      <c r="A109" s="46">
        <v>5126</v>
      </c>
      <c r="B109" s="5" t="s">
        <v>204</v>
      </c>
      <c r="C109" s="36">
        <v>0</v>
      </c>
      <c r="D109" s="33" t="str">
        <f t="shared" si="15"/>
        <v/>
      </c>
      <c r="E109" s="5"/>
    </row>
    <row r="110" spans="1:8" ht="9.75" customHeight="1" x14ac:dyDescent="0.25">
      <c r="A110" s="46">
        <v>5127</v>
      </c>
      <c r="B110" s="5" t="s">
        <v>206</v>
      </c>
      <c r="C110" s="36">
        <v>0</v>
      </c>
      <c r="D110" s="33" t="str">
        <f t="shared" si="15"/>
        <v/>
      </c>
      <c r="E110" s="5"/>
    </row>
    <row r="111" spans="1:8" ht="9.75" customHeight="1" x14ac:dyDescent="0.25">
      <c r="A111" s="46">
        <v>5128</v>
      </c>
      <c r="B111" s="5" t="s">
        <v>207</v>
      </c>
      <c r="C111" s="36">
        <v>0</v>
      </c>
      <c r="D111" s="33" t="str">
        <f t="shared" si="15"/>
        <v/>
      </c>
      <c r="E111" s="5"/>
    </row>
    <row r="112" spans="1:8" ht="9.75" customHeight="1" x14ac:dyDescent="0.25">
      <c r="A112" s="46">
        <v>5129</v>
      </c>
      <c r="B112" s="5" t="s">
        <v>208</v>
      </c>
      <c r="C112" s="36">
        <v>0</v>
      </c>
      <c r="D112" s="33" t="str">
        <f t="shared" si="15"/>
        <v/>
      </c>
      <c r="E112" s="5"/>
    </row>
    <row r="113" spans="1:8" ht="9.75" customHeight="1" x14ac:dyDescent="0.25">
      <c r="A113" s="45">
        <v>5130</v>
      </c>
      <c r="B113" s="31" t="s">
        <v>209</v>
      </c>
      <c r="C113" s="32">
        <f>+SUM(C114:C122)</f>
        <v>127785.60000000001</v>
      </c>
      <c r="D113" s="33">
        <f t="shared" ref="D113:D122" si="16">IFERROR(C113/$C$113,"")</f>
        <v>1</v>
      </c>
      <c r="E113" s="5"/>
      <c r="H113" s="65"/>
    </row>
    <row r="114" spans="1:8" ht="9.75" customHeight="1" x14ac:dyDescent="0.25">
      <c r="A114" s="46">
        <v>5131</v>
      </c>
      <c r="B114" s="5" t="s">
        <v>210</v>
      </c>
      <c r="C114" s="36">
        <v>0</v>
      </c>
      <c r="D114" s="33">
        <f t="shared" si="16"/>
        <v>0</v>
      </c>
      <c r="E114" s="5"/>
    </row>
    <row r="115" spans="1:8" ht="9.75" customHeight="1" x14ac:dyDescent="0.25">
      <c r="A115" s="46">
        <v>5132</v>
      </c>
      <c r="B115" s="5" t="s">
        <v>211</v>
      </c>
      <c r="C115" s="36">
        <v>0</v>
      </c>
      <c r="D115" s="33">
        <f t="shared" si="16"/>
        <v>0</v>
      </c>
      <c r="E115" s="5"/>
    </row>
    <row r="116" spans="1:8" ht="9.75" customHeight="1" x14ac:dyDescent="0.25">
      <c r="A116" s="46">
        <v>5133</v>
      </c>
      <c r="B116" s="5" t="s">
        <v>212</v>
      </c>
      <c r="C116" s="36">
        <v>0</v>
      </c>
      <c r="D116" s="33">
        <f t="shared" si="16"/>
        <v>0</v>
      </c>
      <c r="E116" s="5"/>
    </row>
    <row r="117" spans="1:8" ht="9.75" customHeight="1" x14ac:dyDescent="0.25">
      <c r="A117" s="46">
        <v>5134</v>
      </c>
      <c r="B117" s="5" t="s">
        <v>214</v>
      </c>
      <c r="C117" s="36">
        <v>127785.60000000001</v>
      </c>
      <c r="D117" s="33">
        <f t="shared" si="16"/>
        <v>1</v>
      </c>
      <c r="E117" s="5"/>
    </row>
    <row r="118" spans="1:8" ht="9.75" customHeight="1" x14ac:dyDescent="0.25">
      <c r="A118" s="46">
        <v>5135</v>
      </c>
      <c r="B118" s="5" t="s">
        <v>215</v>
      </c>
      <c r="C118" s="36">
        <v>0</v>
      </c>
      <c r="D118" s="33">
        <f t="shared" si="16"/>
        <v>0</v>
      </c>
      <c r="E118" s="5"/>
    </row>
    <row r="119" spans="1:8" ht="9.75" customHeight="1" x14ac:dyDescent="0.25">
      <c r="A119" s="46">
        <v>5136</v>
      </c>
      <c r="B119" s="5" t="s">
        <v>217</v>
      </c>
      <c r="C119" s="36">
        <v>0</v>
      </c>
      <c r="D119" s="33">
        <f t="shared" si="16"/>
        <v>0</v>
      </c>
      <c r="E119" s="5"/>
    </row>
    <row r="120" spans="1:8" ht="9.75" customHeight="1" x14ac:dyDescent="0.25">
      <c r="A120" s="46">
        <v>5137</v>
      </c>
      <c r="B120" s="5" t="s">
        <v>218</v>
      </c>
      <c r="C120" s="36">
        <v>0</v>
      </c>
      <c r="D120" s="33">
        <f t="shared" si="16"/>
        <v>0</v>
      </c>
      <c r="E120" s="5"/>
    </row>
    <row r="121" spans="1:8" ht="9.75" customHeight="1" x14ac:dyDescent="0.25">
      <c r="A121" s="46">
        <v>5138</v>
      </c>
      <c r="B121" s="5" t="s">
        <v>219</v>
      </c>
      <c r="C121" s="36">
        <v>0</v>
      </c>
      <c r="D121" s="33">
        <f t="shared" si="16"/>
        <v>0</v>
      </c>
      <c r="E121" s="5"/>
    </row>
    <row r="122" spans="1:8" ht="9.75" customHeight="1" x14ac:dyDescent="0.25">
      <c r="A122" s="46">
        <v>5139</v>
      </c>
      <c r="B122" s="5" t="s">
        <v>220</v>
      </c>
      <c r="C122" s="36">
        <v>0</v>
      </c>
      <c r="D122" s="33">
        <f t="shared" si="16"/>
        <v>0</v>
      </c>
      <c r="E122" s="5"/>
    </row>
    <row r="123" spans="1:8" ht="9.75" customHeight="1" x14ac:dyDescent="0.25">
      <c r="A123" s="45">
        <v>5200</v>
      </c>
      <c r="B123" s="31" t="s">
        <v>221</v>
      </c>
      <c r="C123" s="32">
        <f>+C124+C127+C130+C133+C138+C142+C145+C147+C153</f>
        <v>0</v>
      </c>
      <c r="D123" s="33"/>
      <c r="E123" s="5"/>
      <c r="H123" s="65"/>
    </row>
    <row r="124" spans="1:8" ht="9.75" customHeight="1" x14ac:dyDescent="0.25">
      <c r="A124" s="45">
        <v>5210</v>
      </c>
      <c r="B124" s="31" t="s">
        <v>222</v>
      </c>
      <c r="C124" s="32">
        <v>0</v>
      </c>
      <c r="D124" s="33" t="str">
        <f t="shared" ref="D124:D126" si="17">IFERROR(C124/$C$124,"")</f>
        <v/>
      </c>
      <c r="E124" s="5"/>
    </row>
    <row r="125" spans="1:8" ht="9.75" customHeight="1" x14ac:dyDescent="0.25">
      <c r="A125" s="46">
        <v>5211</v>
      </c>
      <c r="B125" s="5" t="s">
        <v>223</v>
      </c>
      <c r="C125" s="36">
        <v>0</v>
      </c>
      <c r="D125" s="33" t="str">
        <f t="shared" si="17"/>
        <v/>
      </c>
      <c r="E125" s="5"/>
    </row>
    <row r="126" spans="1:8" ht="9.75" customHeight="1" x14ac:dyDescent="0.25">
      <c r="A126" s="46">
        <v>5212</v>
      </c>
      <c r="B126" s="5" t="s">
        <v>224</v>
      </c>
      <c r="C126" s="36">
        <v>0</v>
      </c>
      <c r="D126" s="33" t="str">
        <f t="shared" si="17"/>
        <v/>
      </c>
      <c r="E126" s="5"/>
    </row>
    <row r="127" spans="1:8" ht="9.75" customHeight="1" x14ac:dyDescent="0.25">
      <c r="A127" s="45">
        <v>5220</v>
      </c>
      <c r="B127" s="31" t="s">
        <v>225</v>
      </c>
      <c r="C127" s="32">
        <v>0</v>
      </c>
      <c r="D127" s="33" t="str">
        <f t="shared" ref="D127:D129" si="18">IFERROR(C127/$C$127,"")</f>
        <v/>
      </c>
      <c r="E127" s="5"/>
    </row>
    <row r="128" spans="1:8" ht="9.75" customHeight="1" x14ac:dyDescent="0.25">
      <c r="A128" s="46">
        <v>5221</v>
      </c>
      <c r="B128" s="5" t="s">
        <v>226</v>
      </c>
      <c r="C128" s="36">
        <v>0</v>
      </c>
      <c r="D128" s="33" t="str">
        <f t="shared" si="18"/>
        <v/>
      </c>
      <c r="E128" s="5"/>
    </row>
    <row r="129" spans="1:5" ht="9.75" customHeight="1" x14ac:dyDescent="0.25">
      <c r="A129" s="46">
        <v>5222</v>
      </c>
      <c r="B129" s="5" t="s">
        <v>227</v>
      </c>
      <c r="C129" s="36">
        <v>0</v>
      </c>
      <c r="D129" s="33" t="str">
        <f t="shared" si="18"/>
        <v/>
      </c>
      <c r="E129" s="5"/>
    </row>
    <row r="130" spans="1:5" ht="9.75" customHeight="1" x14ac:dyDescent="0.25">
      <c r="A130" s="45">
        <v>5230</v>
      </c>
      <c r="B130" s="31" t="s">
        <v>164</v>
      </c>
      <c r="C130" s="32">
        <v>0</v>
      </c>
      <c r="D130" s="33" t="str">
        <f t="shared" ref="D130:D132" si="19">IFERROR(C130/$C$130,"")</f>
        <v/>
      </c>
      <c r="E130" s="5"/>
    </row>
    <row r="131" spans="1:5" ht="9.75" customHeight="1" x14ac:dyDescent="0.25">
      <c r="A131" s="46">
        <v>5231</v>
      </c>
      <c r="B131" s="5" t="s">
        <v>229</v>
      </c>
      <c r="C131" s="36">
        <v>0</v>
      </c>
      <c r="D131" s="33" t="str">
        <f t="shared" si="19"/>
        <v/>
      </c>
      <c r="E131" s="5"/>
    </row>
    <row r="132" spans="1:5" ht="9.75" customHeight="1" x14ac:dyDescent="0.25">
      <c r="A132" s="46">
        <v>5232</v>
      </c>
      <c r="B132" s="5" t="s">
        <v>230</v>
      </c>
      <c r="C132" s="36">
        <v>0</v>
      </c>
      <c r="D132" s="33" t="str">
        <f t="shared" si="19"/>
        <v/>
      </c>
      <c r="E132" s="5"/>
    </row>
    <row r="133" spans="1:5" ht="9.75" customHeight="1" x14ac:dyDescent="0.25">
      <c r="A133" s="45">
        <v>5240</v>
      </c>
      <c r="B133" s="31" t="s">
        <v>231</v>
      </c>
      <c r="C133" s="32">
        <f>+SUM(C134:C137)</f>
        <v>0</v>
      </c>
      <c r="D133" s="33" t="str">
        <f t="shared" ref="D133:D137" si="20">IFERROR(C133/$C$133,"")</f>
        <v/>
      </c>
      <c r="E133" s="5"/>
    </row>
    <row r="134" spans="1:5" ht="9.75" customHeight="1" x14ac:dyDescent="0.25">
      <c r="A134" s="46">
        <v>5241</v>
      </c>
      <c r="B134" s="5" t="s">
        <v>232</v>
      </c>
      <c r="C134" s="36">
        <v>0</v>
      </c>
      <c r="D134" s="33" t="str">
        <f t="shared" si="20"/>
        <v/>
      </c>
      <c r="E134" s="5"/>
    </row>
    <row r="135" spans="1:5" ht="9.75" customHeight="1" x14ac:dyDescent="0.25">
      <c r="A135" s="46">
        <v>5242</v>
      </c>
      <c r="B135" s="5" t="s">
        <v>234</v>
      </c>
      <c r="C135" s="36">
        <v>0</v>
      </c>
      <c r="D135" s="33" t="str">
        <f t="shared" si="20"/>
        <v/>
      </c>
      <c r="E135" s="5"/>
    </row>
    <row r="136" spans="1:5" ht="9.75" customHeight="1" x14ac:dyDescent="0.25">
      <c r="A136" s="46">
        <v>5243</v>
      </c>
      <c r="B136" s="5" t="s">
        <v>235</v>
      </c>
      <c r="C136" s="36">
        <v>0</v>
      </c>
      <c r="D136" s="33" t="str">
        <f t="shared" si="20"/>
        <v/>
      </c>
      <c r="E136" s="5"/>
    </row>
    <row r="137" spans="1:5" ht="9.75" customHeight="1" x14ac:dyDescent="0.25">
      <c r="A137" s="46">
        <v>5244</v>
      </c>
      <c r="B137" s="5" t="s">
        <v>237</v>
      </c>
      <c r="C137" s="36">
        <v>0</v>
      </c>
      <c r="D137" s="33" t="str">
        <f t="shared" si="20"/>
        <v/>
      </c>
      <c r="E137" s="5"/>
    </row>
    <row r="138" spans="1:5" ht="9.75" customHeight="1" x14ac:dyDescent="0.25">
      <c r="A138" s="45">
        <v>5250</v>
      </c>
      <c r="B138" s="31" t="s">
        <v>165</v>
      </c>
      <c r="C138" s="32">
        <v>0</v>
      </c>
      <c r="D138" s="33" t="str">
        <f t="shared" ref="D138:D141" si="21">IFERROR(C138/$C$138,"")</f>
        <v/>
      </c>
      <c r="E138" s="5"/>
    </row>
    <row r="139" spans="1:5" ht="9.75" customHeight="1" x14ac:dyDescent="0.25">
      <c r="A139" s="46">
        <v>5251</v>
      </c>
      <c r="B139" s="5" t="s">
        <v>238</v>
      </c>
      <c r="C139" s="36">
        <v>0</v>
      </c>
      <c r="D139" s="33" t="str">
        <f t="shared" si="21"/>
        <v/>
      </c>
      <c r="E139" s="5"/>
    </row>
    <row r="140" spans="1:5" ht="9.75" customHeight="1" x14ac:dyDescent="0.25">
      <c r="A140" s="46">
        <v>5252</v>
      </c>
      <c r="B140" s="5" t="s">
        <v>239</v>
      </c>
      <c r="C140" s="36">
        <v>0</v>
      </c>
      <c r="D140" s="33" t="str">
        <f t="shared" si="21"/>
        <v/>
      </c>
      <c r="E140" s="5"/>
    </row>
    <row r="141" spans="1:5" ht="9.75" customHeight="1" x14ac:dyDescent="0.25">
      <c r="A141" s="46">
        <v>5259</v>
      </c>
      <c r="B141" s="5" t="s">
        <v>240</v>
      </c>
      <c r="C141" s="36">
        <v>0</v>
      </c>
      <c r="D141" s="33" t="str">
        <f t="shared" si="21"/>
        <v/>
      </c>
      <c r="E141" s="5"/>
    </row>
    <row r="142" spans="1:5" ht="9.75" customHeight="1" x14ac:dyDescent="0.25">
      <c r="A142" s="45">
        <v>5260</v>
      </c>
      <c r="B142" s="31" t="s">
        <v>241</v>
      </c>
      <c r="C142" s="32">
        <v>0</v>
      </c>
      <c r="D142" s="33" t="str">
        <f t="shared" ref="D142:D144" si="22">IFERROR(C142/$C$142,"")</f>
        <v/>
      </c>
      <c r="E142" s="5"/>
    </row>
    <row r="143" spans="1:5" ht="9.75" customHeight="1" x14ac:dyDescent="0.25">
      <c r="A143" s="46">
        <v>5261</v>
      </c>
      <c r="B143" s="5" t="s">
        <v>242</v>
      </c>
      <c r="C143" s="36">
        <v>0</v>
      </c>
      <c r="D143" s="33" t="str">
        <f t="shared" si="22"/>
        <v/>
      </c>
      <c r="E143" s="5"/>
    </row>
    <row r="144" spans="1:5" ht="9.75" customHeight="1" x14ac:dyDescent="0.25">
      <c r="A144" s="46">
        <v>5262</v>
      </c>
      <c r="B144" s="5" t="s">
        <v>243</v>
      </c>
      <c r="C144" s="36">
        <v>0</v>
      </c>
      <c r="D144" s="33" t="str">
        <f t="shared" si="22"/>
        <v/>
      </c>
      <c r="E144" s="5"/>
    </row>
    <row r="145" spans="1:5" ht="9.75" customHeight="1" x14ac:dyDescent="0.25">
      <c r="A145" s="45">
        <v>5270</v>
      </c>
      <c r="B145" s="31" t="s">
        <v>244</v>
      </c>
      <c r="C145" s="32">
        <v>0</v>
      </c>
      <c r="D145" s="33" t="str">
        <f t="shared" ref="D145:D146" si="23">IFERROR(C145/$C$145,"")</f>
        <v/>
      </c>
      <c r="E145" s="5"/>
    </row>
    <row r="146" spans="1:5" ht="9.75" customHeight="1" x14ac:dyDescent="0.25">
      <c r="A146" s="46">
        <v>5271</v>
      </c>
      <c r="B146" s="5" t="s">
        <v>245</v>
      </c>
      <c r="C146" s="36">
        <v>0</v>
      </c>
      <c r="D146" s="33" t="str">
        <f t="shared" si="23"/>
        <v/>
      </c>
      <c r="E146" s="5"/>
    </row>
    <row r="147" spans="1:5" ht="9.75" customHeight="1" x14ac:dyDescent="0.25">
      <c r="A147" s="45">
        <v>5280</v>
      </c>
      <c r="B147" s="31" t="s">
        <v>246</v>
      </c>
      <c r="C147" s="32">
        <v>0</v>
      </c>
      <c r="D147" s="33" t="str">
        <f t="shared" ref="D147:D152" si="24">IFERROR(C147/$C$147,"")</f>
        <v/>
      </c>
      <c r="E147" s="5"/>
    </row>
    <row r="148" spans="1:5" ht="9.75" customHeight="1" x14ac:dyDescent="0.25">
      <c r="A148" s="46">
        <v>5281</v>
      </c>
      <c r="B148" s="5" t="s">
        <v>247</v>
      </c>
      <c r="C148" s="36">
        <v>0</v>
      </c>
      <c r="D148" s="33" t="str">
        <f t="shared" si="24"/>
        <v/>
      </c>
      <c r="E148" s="5"/>
    </row>
    <row r="149" spans="1:5" ht="9.75" customHeight="1" x14ac:dyDescent="0.25">
      <c r="A149" s="46">
        <v>5282</v>
      </c>
      <c r="B149" s="5" t="s">
        <v>248</v>
      </c>
      <c r="C149" s="36">
        <v>0</v>
      </c>
      <c r="D149" s="33" t="str">
        <f t="shared" si="24"/>
        <v/>
      </c>
      <c r="E149" s="5"/>
    </row>
    <row r="150" spans="1:5" ht="9.75" customHeight="1" x14ac:dyDescent="0.25">
      <c r="A150" s="46">
        <v>5283</v>
      </c>
      <c r="B150" s="5" t="s">
        <v>249</v>
      </c>
      <c r="C150" s="36">
        <v>0</v>
      </c>
      <c r="D150" s="33" t="str">
        <f t="shared" si="24"/>
        <v/>
      </c>
      <c r="E150" s="5"/>
    </row>
    <row r="151" spans="1:5" ht="9.75" customHeight="1" x14ac:dyDescent="0.25">
      <c r="A151" s="46">
        <v>5284</v>
      </c>
      <c r="B151" s="5" t="s">
        <v>250</v>
      </c>
      <c r="C151" s="36">
        <v>0</v>
      </c>
      <c r="D151" s="33" t="str">
        <f t="shared" si="24"/>
        <v/>
      </c>
      <c r="E151" s="5"/>
    </row>
    <row r="152" spans="1:5" ht="9.75" customHeight="1" x14ac:dyDescent="0.25">
      <c r="A152" s="46">
        <v>5285</v>
      </c>
      <c r="B152" s="5" t="s">
        <v>251</v>
      </c>
      <c r="C152" s="36">
        <v>0</v>
      </c>
      <c r="D152" s="33" t="str">
        <f t="shared" si="24"/>
        <v/>
      </c>
      <c r="E152" s="5"/>
    </row>
    <row r="153" spans="1:5" ht="9.75" customHeight="1" x14ac:dyDescent="0.25">
      <c r="A153" s="45">
        <v>5290</v>
      </c>
      <c r="B153" s="31" t="s">
        <v>252</v>
      </c>
      <c r="C153" s="32">
        <v>0</v>
      </c>
      <c r="D153" s="33" t="str">
        <f t="shared" ref="D153:D155" si="25">IFERROR(C153/$C$153,"")</f>
        <v/>
      </c>
      <c r="E153" s="5"/>
    </row>
    <row r="154" spans="1:5" ht="9.75" customHeight="1" x14ac:dyDescent="0.25">
      <c r="A154" s="46">
        <v>5291</v>
      </c>
      <c r="B154" s="5" t="s">
        <v>253</v>
      </c>
      <c r="C154" s="36">
        <v>0</v>
      </c>
      <c r="D154" s="33" t="str">
        <f t="shared" si="25"/>
        <v/>
      </c>
      <c r="E154" s="5"/>
    </row>
    <row r="155" spans="1:5" ht="9.75" customHeight="1" x14ac:dyDescent="0.25">
      <c r="A155" s="46">
        <v>5292</v>
      </c>
      <c r="B155" s="5" t="s">
        <v>254</v>
      </c>
      <c r="C155" s="36">
        <v>0</v>
      </c>
      <c r="D155" s="33" t="str">
        <f t="shared" si="25"/>
        <v/>
      </c>
      <c r="E155" s="5"/>
    </row>
    <row r="156" spans="1:5" ht="9.75" customHeight="1" x14ac:dyDescent="0.25">
      <c r="A156" s="45">
        <v>5300</v>
      </c>
      <c r="B156" s="31" t="s">
        <v>255</v>
      </c>
      <c r="C156" s="32">
        <v>0</v>
      </c>
      <c r="D156" s="33"/>
      <c r="E156" s="5"/>
    </row>
    <row r="157" spans="1:5" ht="9.75" customHeight="1" x14ac:dyDescent="0.25">
      <c r="A157" s="45">
        <v>5310</v>
      </c>
      <c r="B157" s="31" t="s">
        <v>155</v>
      </c>
      <c r="C157" s="32">
        <v>0</v>
      </c>
      <c r="D157" s="33" t="str">
        <f t="shared" ref="D157:D159" si="26">IFERROR(C157/$C$157,"")</f>
        <v/>
      </c>
      <c r="E157" s="5"/>
    </row>
    <row r="158" spans="1:5" ht="9.75" customHeight="1" x14ac:dyDescent="0.25">
      <c r="A158" s="46">
        <v>5311</v>
      </c>
      <c r="B158" s="5" t="s">
        <v>256</v>
      </c>
      <c r="C158" s="36">
        <v>0</v>
      </c>
      <c r="D158" s="33" t="str">
        <f t="shared" si="26"/>
        <v/>
      </c>
      <c r="E158" s="5"/>
    </row>
    <row r="159" spans="1:5" ht="9.75" customHeight="1" x14ac:dyDescent="0.25">
      <c r="A159" s="46">
        <v>5312</v>
      </c>
      <c r="B159" s="5" t="s">
        <v>257</v>
      </c>
      <c r="C159" s="36">
        <v>0</v>
      </c>
      <c r="D159" s="33" t="str">
        <f t="shared" si="26"/>
        <v/>
      </c>
      <c r="E159" s="5"/>
    </row>
    <row r="160" spans="1:5" ht="9.75" customHeight="1" x14ac:dyDescent="0.25">
      <c r="A160" s="45">
        <v>5320</v>
      </c>
      <c r="B160" s="31" t="s">
        <v>156</v>
      </c>
      <c r="C160" s="32">
        <v>0</v>
      </c>
      <c r="D160" s="33" t="str">
        <f t="shared" ref="D160:D162" si="27">IFERROR(C160/$C$160,"")</f>
        <v/>
      </c>
      <c r="E160" s="5"/>
    </row>
    <row r="161" spans="1:5" ht="9.75" customHeight="1" x14ac:dyDescent="0.25">
      <c r="A161" s="46">
        <v>5321</v>
      </c>
      <c r="B161" s="5" t="s">
        <v>258</v>
      </c>
      <c r="C161" s="36">
        <v>0</v>
      </c>
      <c r="D161" s="33" t="str">
        <f t="shared" si="27"/>
        <v/>
      </c>
      <c r="E161" s="5"/>
    </row>
    <row r="162" spans="1:5" ht="9.75" customHeight="1" x14ac:dyDescent="0.25">
      <c r="A162" s="46">
        <v>5322</v>
      </c>
      <c r="B162" s="5" t="s">
        <v>259</v>
      </c>
      <c r="C162" s="36">
        <v>0</v>
      </c>
      <c r="D162" s="33" t="str">
        <f t="shared" si="27"/>
        <v/>
      </c>
      <c r="E162" s="5"/>
    </row>
    <row r="163" spans="1:5" ht="9.75" customHeight="1" x14ac:dyDescent="0.25">
      <c r="A163" s="45">
        <v>5330</v>
      </c>
      <c r="B163" s="31" t="s">
        <v>157</v>
      </c>
      <c r="C163" s="32">
        <v>0</v>
      </c>
      <c r="D163" s="33" t="str">
        <f t="shared" ref="D163:D165" si="28">IFERROR(C163/$C$163,"")</f>
        <v/>
      </c>
      <c r="E163" s="5"/>
    </row>
    <row r="164" spans="1:5" ht="9.75" customHeight="1" x14ac:dyDescent="0.25">
      <c r="A164" s="46">
        <v>5331</v>
      </c>
      <c r="B164" s="5" t="s">
        <v>260</v>
      </c>
      <c r="C164" s="36">
        <v>0</v>
      </c>
      <c r="D164" s="33" t="str">
        <f t="shared" si="28"/>
        <v/>
      </c>
      <c r="E164" s="5"/>
    </row>
    <row r="165" spans="1:5" ht="9.75" customHeight="1" x14ac:dyDescent="0.25">
      <c r="A165" s="46">
        <v>5332</v>
      </c>
      <c r="B165" s="5" t="s">
        <v>261</v>
      </c>
      <c r="C165" s="36">
        <v>0</v>
      </c>
      <c r="D165" s="33" t="str">
        <f t="shared" si="28"/>
        <v/>
      </c>
      <c r="E165" s="5"/>
    </row>
    <row r="166" spans="1:5" ht="9.75" customHeight="1" x14ac:dyDescent="0.25">
      <c r="A166" s="45">
        <v>5400</v>
      </c>
      <c r="B166" s="31" t="s">
        <v>262</v>
      </c>
      <c r="C166" s="32">
        <v>0</v>
      </c>
      <c r="D166" s="33"/>
      <c r="E166" s="5"/>
    </row>
    <row r="167" spans="1:5" ht="9.75" customHeight="1" x14ac:dyDescent="0.25">
      <c r="A167" s="45">
        <v>5410</v>
      </c>
      <c r="B167" s="31" t="s">
        <v>263</v>
      </c>
      <c r="C167" s="32">
        <v>0</v>
      </c>
      <c r="D167" s="33" t="str">
        <f t="shared" ref="D167:D169" si="29">IFERROR(C167/$C$167,"")</f>
        <v/>
      </c>
      <c r="E167" s="5"/>
    </row>
    <row r="168" spans="1:5" ht="9.75" customHeight="1" x14ac:dyDescent="0.25">
      <c r="A168" s="46">
        <v>5411</v>
      </c>
      <c r="B168" s="5" t="s">
        <v>264</v>
      </c>
      <c r="C168" s="36">
        <v>0</v>
      </c>
      <c r="D168" s="33" t="str">
        <f t="shared" si="29"/>
        <v/>
      </c>
      <c r="E168" s="5"/>
    </row>
    <row r="169" spans="1:5" ht="9.75" customHeight="1" x14ac:dyDescent="0.25">
      <c r="A169" s="46">
        <v>5412</v>
      </c>
      <c r="B169" s="5" t="s">
        <v>265</v>
      </c>
      <c r="C169" s="36">
        <v>0</v>
      </c>
      <c r="D169" s="33" t="str">
        <f t="shared" si="29"/>
        <v/>
      </c>
      <c r="E169" s="5"/>
    </row>
    <row r="170" spans="1:5" ht="9.75" customHeight="1" x14ac:dyDescent="0.25">
      <c r="A170" s="45">
        <v>5420</v>
      </c>
      <c r="B170" s="31" t="s">
        <v>266</v>
      </c>
      <c r="C170" s="32">
        <v>0</v>
      </c>
      <c r="D170" s="33" t="str">
        <f t="shared" ref="D170:D172" si="30">IFERROR(C170/$C$170,"")</f>
        <v/>
      </c>
      <c r="E170" s="5"/>
    </row>
    <row r="171" spans="1:5" ht="9.75" customHeight="1" x14ac:dyDescent="0.25">
      <c r="A171" s="46">
        <v>5421</v>
      </c>
      <c r="B171" s="5" t="s">
        <v>267</v>
      </c>
      <c r="C171" s="36">
        <v>0</v>
      </c>
      <c r="D171" s="33" t="str">
        <f t="shared" si="30"/>
        <v/>
      </c>
      <c r="E171" s="5"/>
    </row>
    <row r="172" spans="1:5" ht="9.75" customHeight="1" x14ac:dyDescent="0.25">
      <c r="A172" s="46">
        <v>5422</v>
      </c>
      <c r="B172" s="5" t="s">
        <v>268</v>
      </c>
      <c r="C172" s="36">
        <v>0</v>
      </c>
      <c r="D172" s="33" t="str">
        <f t="shared" si="30"/>
        <v/>
      </c>
      <c r="E172" s="5"/>
    </row>
    <row r="173" spans="1:5" ht="9.75" customHeight="1" x14ac:dyDescent="0.25">
      <c r="A173" s="45">
        <v>5430</v>
      </c>
      <c r="B173" s="31" t="s">
        <v>269</v>
      </c>
      <c r="C173" s="32">
        <v>0</v>
      </c>
      <c r="D173" s="33" t="str">
        <f t="shared" ref="D173:D175" si="31">IFERROR(C173/$C$173,"")</f>
        <v/>
      </c>
      <c r="E173" s="5"/>
    </row>
    <row r="174" spans="1:5" ht="9.75" customHeight="1" x14ac:dyDescent="0.25">
      <c r="A174" s="46">
        <v>5431</v>
      </c>
      <c r="B174" s="5" t="s">
        <v>270</v>
      </c>
      <c r="C174" s="36">
        <v>0</v>
      </c>
      <c r="D174" s="33" t="str">
        <f t="shared" si="31"/>
        <v/>
      </c>
      <c r="E174" s="5"/>
    </row>
    <row r="175" spans="1:5" ht="9.75" customHeight="1" x14ac:dyDescent="0.25">
      <c r="A175" s="46">
        <v>5432</v>
      </c>
      <c r="B175" s="5" t="s">
        <v>271</v>
      </c>
      <c r="C175" s="36">
        <v>0</v>
      </c>
      <c r="D175" s="33" t="str">
        <f t="shared" si="31"/>
        <v/>
      </c>
      <c r="E175" s="5"/>
    </row>
    <row r="176" spans="1:5" ht="9.75" customHeight="1" x14ac:dyDescent="0.25">
      <c r="A176" s="45">
        <v>5440</v>
      </c>
      <c r="B176" s="31" t="s">
        <v>272</v>
      </c>
      <c r="C176" s="32">
        <v>0</v>
      </c>
      <c r="D176" s="33" t="str">
        <f t="shared" ref="D176:D177" si="32">IFERROR(C176/$C$176,"")</f>
        <v/>
      </c>
      <c r="E176" s="5"/>
    </row>
    <row r="177" spans="1:6" ht="9.75" customHeight="1" x14ac:dyDescent="0.25">
      <c r="A177" s="46">
        <v>5441</v>
      </c>
      <c r="B177" s="5" t="s">
        <v>272</v>
      </c>
      <c r="C177" s="36">
        <v>0</v>
      </c>
      <c r="D177" s="33" t="str">
        <f t="shared" si="32"/>
        <v/>
      </c>
      <c r="E177" s="5"/>
    </row>
    <row r="178" spans="1:6" ht="9.75" customHeight="1" x14ac:dyDescent="0.25">
      <c r="A178" s="45">
        <v>5450</v>
      </c>
      <c r="B178" s="31" t="s">
        <v>273</v>
      </c>
      <c r="C178" s="32">
        <v>0</v>
      </c>
      <c r="D178" s="33" t="str">
        <f t="shared" ref="D178:D180" si="33">IFERROR(C178/$C$178,"")</f>
        <v/>
      </c>
      <c r="E178" s="5"/>
    </row>
    <row r="179" spans="1:6" ht="9.75" customHeight="1" x14ac:dyDescent="0.25">
      <c r="A179" s="46">
        <v>5451</v>
      </c>
      <c r="B179" s="5" t="s">
        <v>274</v>
      </c>
      <c r="C179" s="36">
        <v>0</v>
      </c>
      <c r="D179" s="33" t="str">
        <f t="shared" si="33"/>
        <v/>
      </c>
      <c r="E179" s="5"/>
    </row>
    <row r="180" spans="1:6" ht="9.75" customHeight="1" x14ac:dyDescent="0.25">
      <c r="A180" s="46">
        <v>5452</v>
      </c>
      <c r="B180" s="5" t="s">
        <v>275</v>
      </c>
      <c r="C180" s="36">
        <v>0</v>
      </c>
      <c r="D180" s="33" t="str">
        <f t="shared" si="33"/>
        <v/>
      </c>
      <c r="E180" s="5"/>
    </row>
    <row r="181" spans="1:6" ht="9.75" customHeight="1" x14ac:dyDescent="0.25">
      <c r="A181" s="45">
        <v>5500</v>
      </c>
      <c r="B181" s="31" t="s">
        <v>276</v>
      </c>
      <c r="C181" s="32">
        <f>+C182</f>
        <v>45143.17</v>
      </c>
      <c r="D181" s="33"/>
      <c r="E181" s="5"/>
    </row>
    <row r="182" spans="1:6" ht="9.75" customHeight="1" x14ac:dyDescent="0.25">
      <c r="A182" s="45">
        <v>5510</v>
      </c>
      <c r="B182" s="31" t="s">
        <v>277</v>
      </c>
      <c r="C182" s="32">
        <f>+SUM(C183:C190)</f>
        <v>45143.17</v>
      </c>
      <c r="D182" s="33">
        <f t="shared" ref="D182:D190" si="34">IFERROR(C182/$C$182,"")</f>
        <v>1</v>
      </c>
      <c r="E182" s="5"/>
    </row>
    <row r="183" spans="1:6" ht="9.75" customHeight="1" x14ac:dyDescent="0.25">
      <c r="A183" s="46">
        <v>5511</v>
      </c>
      <c r="B183" s="5" t="s">
        <v>278</v>
      </c>
      <c r="C183" s="36">
        <v>0</v>
      </c>
      <c r="D183" s="33">
        <f t="shared" si="34"/>
        <v>0</v>
      </c>
      <c r="E183" s="5"/>
    </row>
    <row r="184" spans="1:6" ht="9.75" customHeight="1" x14ac:dyDescent="0.25">
      <c r="A184" s="46">
        <v>5512</v>
      </c>
      <c r="B184" s="5" t="s">
        <v>279</v>
      </c>
      <c r="C184" s="36">
        <v>0</v>
      </c>
      <c r="D184" s="33">
        <f t="shared" si="34"/>
        <v>0</v>
      </c>
      <c r="E184" s="5"/>
    </row>
    <row r="185" spans="1:6" ht="9.75" customHeight="1" x14ac:dyDescent="0.25">
      <c r="A185" s="46">
        <v>5513</v>
      </c>
      <c r="B185" s="5" t="s">
        <v>280</v>
      </c>
      <c r="C185" s="36">
        <v>0</v>
      </c>
      <c r="D185" s="33">
        <f t="shared" si="34"/>
        <v>0</v>
      </c>
      <c r="E185" s="5"/>
    </row>
    <row r="186" spans="1:6" ht="9.75" customHeight="1" x14ac:dyDescent="0.25">
      <c r="A186" s="46">
        <v>5514</v>
      </c>
      <c r="B186" s="5" t="s">
        <v>282</v>
      </c>
      <c r="C186" s="36">
        <v>0</v>
      </c>
      <c r="D186" s="33">
        <f t="shared" si="34"/>
        <v>0</v>
      </c>
      <c r="E186" s="5"/>
    </row>
    <row r="187" spans="1:6" ht="9.75" customHeight="1" x14ac:dyDescent="0.25">
      <c r="A187" s="46">
        <v>5515</v>
      </c>
      <c r="B187" s="5" t="s">
        <v>283</v>
      </c>
      <c r="C187" s="36">
        <v>45143.17</v>
      </c>
      <c r="D187" s="33">
        <f t="shared" si="34"/>
        <v>1</v>
      </c>
      <c r="E187" s="5"/>
    </row>
    <row r="188" spans="1:6" ht="9.75" customHeight="1" x14ac:dyDescent="0.25">
      <c r="A188" s="46">
        <v>5516</v>
      </c>
      <c r="B188" s="5" t="s">
        <v>284</v>
      </c>
      <c r="C188" s="36">
        <v>0</v>
      </c>
      <c r="D188" s="33">
        <f t="shared" si="34"/>
        <v>0</v>
      </c>
      <c r="E188" s="5"/>
      <c r="F188" s="65"/>
    </row>
    <row r="189" spans="1:6" ht="9.75" customHeight="1" x14ac:dyDescent="0.25">
      <c r="A189" s="46">
        <v>5517</v>
      </c>
      <c r="B189" s="5" t="s">
        <v>285</v>
      </c>
      <c r="C189" s="36">
        <v>0</v>
      </c>
      <c r="D189" s="33">
        <f t="shared" si="34"/>
        <v>0</v>
      </c>
      <c r="E189" s="5"/>
    </row>
    <row r="190" spans="1:6" ht="9.75" customHeight="1" x14ac:dyDescent="0.25">
      <c r="A190" s="46">
        <v>5518</v>
      </c>
      <c r="B190" s="5" t="s">
        <v>286</v>
      </c>
      <c r="C190" s="36">
        <v>0</v>
      </c>
      <c r="D190" s="33">
        <f t="shared" si="34"/>
        <v>0</v>
      </c>
      <c r="E190" s="5"/>
    </row>
    <row r="191" spans="1:6" ht="9.75" customHeight="1" x14ac:dyDescent="0.25">
      <c r="A191" s="45">
        <v>5520</v>
      </c>
      <c r="B191" s="31" t="s">
        <v>287</v>
      </c>
      <c r="C191" s="32">
        <v>0</v>
      </c>
      <c r="D191" s="33" t="str">
        <f t="shared" ref="D191:D193" si="35">IFERROR(C191/$C$191,"")</f>
        <v/>
      </c>
      <c r="E191" s="5"/>
    </row>
    <row r="192" spans="1:6" ht="9.75" customHeight="1" x14ac:dyDescent="0.25">
      <c r="A192" s="46">
        <v>5521</v>
      </c>
      <c r="B192" s="5" t="s">
        <v>288</v>
      </c>
      <c r="C192" s="36">
        <v>0</v>
      </c>
      <c r="D192" s="33" t="str">
        <f t="shared" si="35"/>
        <v/>
      </c>
      <c r="E192" s="5"/>
    </row>
    <row r="193" spans="1:5" ht="9.75" customHeight="1" x14ac:dyDescent="0.25">
      <c r="A193" s="46">
        <v>5522</v>
      </c>
      <c r="B193" s="5" t="s">
        <v>289</v>
      </c>
      <c r="C193" s="36">
        <v>0</v>
      </c>
      <c r="D193" s="33" t="str">
        <f t="shared" si="35"/>
        <v/>
      </c>
      <c r="E193" s="5"/>
    </row>
    <row r="194" spans="1:5" ht="9.75" customHeight="1" x14ac:dyDescent="0.25">
      <c r="A194" s="45">
        <v>5530</v>
      </c>
      <c r="B194" s="31" t="s">
        <v>290</v>
      </c>
      <c r="C194" s="32">
        <v>0</v>
      </c>
      <c r="D194" s="33" t="str">
        <f t="shared" ref="D194:D199" si="36">IFERROR(C194/$C$194,"")</f>
        <v/>
      </c>
      <c r="E194" s="5"/>
    </row>
    <row r="195" spans="1:5" ht="9.75" customHeight="1" x14ac:dyDescent="0.25">
      <c r="A195" s="46">
        <v>5531</v>
      </c>
      <c r="B195" s="5" t="s">
        <v>291</v>
      </c>
      <c r="C195" s="36">
        <v>0</v>
      </c>
      <c r="D195" s="33" t="str">
        <f t="shared" si="36"/>
        <v/>
      </c>
      <c r="E195" s="5"/>
    </row>
    <row r="196" spans="1:5" ht="9.75" customHeight="1" x14ac:dyDescent="0.25">
      <c r="A196" s="46">
        <v>5532</v>
      </c>
      <c r="B196" s="5" t="s">
        <v>292</v>
      </c>
      <c r="C196" s="36">
        <v>0</v>
      </c>
      <c r="D196" s="33" t="str">
        <f t="shared" si="36"/>
        <v/>
      </c>
      <c r="E196" s="5"/>
    </row>
    <row r="197" spans="1:5" ht="9.75" customHeight="1" x14ac:dyDescent="0.25">
      <c r="A197" s="46">
        <v>5533</v>
      </c>
      <c r="B197" s="5" t="s">
        <v>293</v>
      </c>
      <c r="C197" s="36">
        <v>0</v>
      </c>
      <c r="D197" s="33" t="str">
        <f t="shared" si="36"/>
        <v/>
      </c>
      <c r="E197" s="5"/>
    </row>
    <row r="198" spans="1:5" ht="9.75" customHeight="1" x14ac:dyDescent="0.25">
      <c r="A198" s="46">
        <v>5534</v>
      </c>
      <c r="B198" s="5" t="s">
        <v>294</v>
      </c>
      <c r="C198" s="36">
        <v>0</v>
      </c>
      <c r="D198" s="33" t="str">
        <f t="shared" si="36"/>
        <v/>
      </c>
      <c r="E198" s="5"/>
    </row>
    <row r="199" spans="1:5" ht="9.75" customHeight="1" x14ac:dyDescent="0.25">
      <c r="A199" s="46">
        <v>5535</v>
      </c>
      <c r="B199" s="5" t="s">
        <v>295</v>
      </c>
      <c r="C199" s="36">
        <v>0</v>
      </c>
      <c r="D199" s="33" t="str">
        <f t="shared" si="36"/>
        <v/>
      </c>
      <c r="E199" s="5"/>
    </row>
    <row r="200" spans="1:5" ht="9.75" customHeight="1" x14ac:dyDescent="0.25">
      <c r="A200" s="45">
        <v>5590</v>
      </c>
      <c r="B200" s="31" t="s">
        <v>297</v>
      </c>
      <c r="C200" s="32">
        <v>0</v>
      </c>
      <c r="D200" s="33" t="str">
        <f t="shared" ref="D200:D209" si="37">IFERROR(C200/$C$200,"")</f>
        <v/>
      </c>
      <c r="E200" s="5"/>
    </row>
    <row r="201" spans="1:5" ht="9.75" customHeight="1" x14ac:dyDescent="0.25">
      <c r="A201" s="46">
        <v>5591</v>
      </c>
      <c r="B201" s="5" t="s">
        <v>298</v>
      </c>
      <c r="C201" s="36">
        <v>0</v>
      </c>
      <c r="D201" s="33" t="str">
        <f t="shared" si="37"/>
        <v/>
      </c>
      <c r="E201" s="5"/>
    </row>
    <row r="202" spans="1:5" ht="9.75" customHeight="1" x14ac:dyDescent="0.25">
      <c r="A202" s="46">
        <v>5592</v>
      </c>
      <c r="B202" s="5" t="s">
        <v>299</v>
      </c>
      <c r="C202" s="36">
        <v>0</v>
      </c>
      <c r="D202" s="33" t="str">
        <f t="shared" si="37"/>
        <v/>
      </c>
      <c r="E202" s="5"/>
    </row>
    <row r="203" spans="1:5" ht="9.75" customHeight="1" x14ac:dyDescent="0.25">
      <c r="A203" s="46">
        <v>5593</v>
      </c>
      <c r="B203" s="5" t="s">
        <v>300</v>
      </c>
      <c r="C203" s="36">
        <v>0</v>
      </c>
      <c r="D203" s="33" t="str">
        <f t="shared" si="37"/>
        <v/>
      </c>
      <c r="E203" s="5"/>
    </row>
    <row r="204" spans="1:5" ht="9.75" customHeight="1" x14ac:dyDescent="0.25">
      <c r="A204" s="46">
        <v>5594</v>
      </c>
      <c r="B204" s="5" t="s">
        <v>301</v>
      </c>
      <c r="C204" s="36">
        <v>0</v>
      </c>
      <c r="D204" s="33" t="str">
        <f t="shared" si="37"/>
        <v/>
      </c>
      <c r="E204" s="5"/>
    </row>
    <row r="205" spans="1:5" ht="9.75" customHeight="1" x14ac:dyDescent="0.25">
      <c r="A205" s="46">
        <v>5595</v>
      </c>
      <c r="B205" s="5" t="s">
        <v>302</v>
      </c>
      <c r="C205" s="36">
        <v>0</v>
      </c>
      <c r="D205" s="33" t="str">
        <f t="shared" si="37"/>
        <v/>
      </c>
      <c r="E205" s="5"/>
    </row>
    <row r="206" spans="1:5" ht="9.75" customHeight="1" x14ac:dyDescent="0.25">
      <c r="A206" s="46">
        <v>5596</v>
      </c>
      <c r="B206" s="5" t="s">
        <v>183</v>
      </c>
      <c r="C206" s="36">
        <v>0</v>
      </c>
      <c r="D206" s="33" t="str">
        <f t="shared" si="37"/>
        <v/>
      </c>
      <c r="E206" s="5"/>
    </row>
    <row r="207" spans="1:5" ht="9.75" customHeight="1" x14ac:dyDescent="0.25">
      <c r="A207" s="46">
        <v>5597</v>
      </c>
      <c r="B207" s="5" t="s">
        <v>303</v>
      </c>
      <c r="C207" s="36">
        <v>0</v>
      </c>
      <c r="D207" s="33" t="str">
        <f t="shared" si="37"/>
        <v/>
      </c>
      <c r="E207" s="5"/>
    </row>
    <row r="208" spans="1:5" ht="9.75" customHeight="1" x14ac:dyDescent="0.25">
      <c r="A208" s="46">
        <v>5598</v>
      </c>
      <c r="B208" s="5" t="s">
        <v>304</v>
      </c>
      <c r="C208" s="36">
        <v>0</v>
      </c>
      <c r="D208" s="33" t="str">
        <f t="shared" si="37"/>
        <v/>
      </c>
      <c r="E208" s="5"/>
    </row>
    <row r="209" spans="1:5" ht="9.75" customHeight="1" x14ac:dyDescent="0.25">
      <c r="A209" s="46">
        <v>5599</v>
      </c>
      <c r="B209" s="5" t="s">
        <v>305</v>
      </c>
      <c r="C209" s="36">
        <v>0</v>
      </c>
      <c r="D209" s="33" t="str">
        <f t="shared" si="37"/>
        <v/>
      </c>
      <c r="E209" s="5"/>
    </row>
    <row r="210" spans="1:5" ht="9.75" customHeight="1" x14ac:dyDescent="0.25">
      <c r="A210" s="45">
        <v>5600</v>
      </c>
      <c r="B210" s="31" t="s">
        <v>306</v>
      </c>
      <c r="C210" s="32">
        <v>0</v>
      </c>
      <c r="D210" s="33"/>
      <c r="E210" s="5"/>
    </row>
    <row r="211" spans="1:5" ht="9.75" customHeight="1" x14ac:dyDescent="0.25">
      <c r="A211" s="45">
        <v>5610</v>
      </c>
      <c r="B211" s="31" t="s">
        <v>307</v>
      </c>
      <c r="C211" s="32">
        <v>0</v>
      </c>
      <c r="D211" s="33" t="str">
        <f t="shared" ref="D211:D212" si="38">IFERROR(C211/$C$211,"")</f>
        <v/>
      </c>
      <c r="E211" s="5"/>
    </row>
    <row r="212" spans="1:5" ht="9.75" customHeight="1" x14ac:dyDescent="0.25">
      <c r="A212" s="46">
        <v>5611</v>
      </c>
      <c r="B212" s="5" t="s">
        <v>308</v>
      </c>
      <c r="C212" s="36">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25000000}"/>
  <mergeCells count="4">
    <mergeCell ref="A1:C1"/>
    <mergeCell ref="A2:C2"/>
    <mergeCell ref="A3:C3"/>
    <mergeCell ref="A4:C4"/>
  </mergeCells>
  <pageMargins left="0.7" right="0.7" top="0.75" bottom="0.75" header="0" footer="0"/>
  <pageSetup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26" width="9.140625" customWidth="1"/>
  </cols>
  <sheetData>
    <row r="1" spans="1:8" ht="11.25" customHeight="1" x14ac:dyDescent="0.25">
      <c r="A1" s="522" t="s">
        <v>1955</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1959</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367378.38</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9.75" customHeight="1" x14ac:dyDescent="0.25">
      <c r="A15" s="53">
        <v>1122</v>
      </c>
      <c r="B15" s="25" t="s">
        <v>318</v>
      </c>
      <c r="C15" s="54">
        <v>0</v>
      </c>
      <c r="D15" s="54">
        <v>0</v>
      </c>
      <c r="E15" s="54">
        <v>0</v>
      </c>
      <c r="F15" s="54">
        <v>0</v>
      </c>
      <c r="G15" s="54">
        <v>0</v>
      </c>
      <c r="H15" s="25"/>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9.75" customHeight="1" x14ac:dyDescent="0.25">
      <c r="A20" s="53">
        <v>1123</v>
      </c>
      <c r="B20" s="25" t="s">
        <v>326</v>
      </c>
      <c r="C20" s="54">
        <v>1327048.79</v>
      </c>
      <c r="D20" s="54">
        <v>0</v>
      </c>
      <c r="E20" s="54">
        <v>0</v>
      </c>
      <c r="F20" s="54">
        <v>0</v>
      </c>
      <c r="G20" s="54">
        <v>0</v>
      </c>
      <c r="H20" s="25"/>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0</v>
      </c>
      <c r="D23" s="54">
        <v>0</v>
      </c>
      <c r="E23" s="54">
        <v>0</v>
      </c>
      <c r="F23" s="54">
        <v>0</v>
      </c>
      <c r="G23" s="54">
        <v>0</v>
      </c>
      <c r="H23" s="25"/>
    </row>
    <row r="24" spans="1:8" ht="9.75" customHeight="1" x14ac:dyDescent="0.25">
      <c r="A24" s="53">
        <v>1131</v>
      </c>
      <c r="B24" s="25" t="s">
        <v>330</v>
      </c>
      <c r="C24" s="54">
        <v>0</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0</v>
      </c>
      <c r="D41" s="25"/>
      <c r="E41" s="25"/>
      <c r="F41" s="25"/>
    </row>
    <row r="42" spans="1:6" ht="9.75" customHeight="1" x14ac:dyDescent="0.25">
      <c r="A42" s="53">
        <v>1151</v>
      </c>
      <c r="B42" s="25" t="s">
        <v>348</v>
      </c>
      <c r="C42" s="54">
        <v>0</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54">
        <v>0</v>
      </c>
      <c r="D56" s="54">
        <v>0</v>
      </c>
      <c r="E56" s="54">
        <v>0</v>
      </c>
      <c r="F56" s="25"/>
      <c r="G56" s="25"/>
      <c r="H56" s="25"/>
      <c r="I56" s="25"/>
      <c r="J56" s="25"/>
    </row>
    <row r="57" spans="1:10" ht="9.75" customHeight="1" x14ac:dyDescent="0.25">
      <c r="A57" s="53">
        <v>1231</v>
      </c>
      <c r="B57" s="25" t="s">
        <v>364</v>
      </c>
      <c r="C57" s="54">
        <v>0</v>
      </c>
      <c r="D57" s="56"/>
      <c r="E57" s="56"/>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9.75" customHeight="1" x14ac:dyDescent="0.25">
      <c r="A59" s="53">
        <v>1233</v>
      </c>
      <c r="B59" s="25" t="s">
        <v>366</v>
      </c>
      <c r="C59" s="54">
        <v>0</v>
      </c>
      <c r="D59" s="54">
        <v>0</v>
      </c>
      <c r="E59" s="54">
        <v>0</v>
      </c>
      <c r="F59" s="25"/>
      <c r="G59" s="25"/>
      <c r="H59" s="25"/>
      <c r="I59" s="25"/>
      <c r="J59" s="25"/>
    </row>
    <row r="60" spans="1:10" ht="9.75" customHeight="1" x14ac:dyDescent="0.25">
      <c r="A60" s="53">
        <v>1234</v>
      </c>
      <c r="B60" s="25" t="s">
        <v>367</v>
      </c>
      <c r="C60" s="54">
        <v>0</v>
      </c>
      <c r="D60" s="54">
        <v>0</v>
      </c>
      <c r="E60" s="54">
        <v>0</v>
      </c>
      <c r="F60" s="25"/>
      <c r="G60" s="25"/>
      <c r="H60" s="25"/>
      <c r="I60" s="25"/>
      <c r="J60" s="25"/>
    </row>
    <row r="61" spans="1:10" ht="9.75" customHeight="1" x14ac:dyDescent="0.25">
      <c r="A61" s="53">
        <v>1235</v>
      </c>
      <c r="B61" s="25" t="s">
        <v>368</v>
      </c>
      <c r="C61" s="54">
        <v>0</v>
      </c>
      <c r="D61" s="54">
        <v>0</v>
      </c>
      <c r="E61" s="54">
        <v>0</v>
      </c>
      <c r="F61" s="25"/>
      <c r="G61" s="25"/>
      <c r="H61" s="25"/>
      <c r="I61" s="25"/>
      <c r="J61" s="25"/>
    </row>
    <row r="62" spans="1:10" ht="9.75" customHeight="1" x14ac:dyDescent="0.25">
      <c r="A62" s="53">
        <v>1236</v>
      </c>
      <c r="B62" s="25" t="s">
        <v>369</v>
      </c>
      <c r="C62" s="54">
        <v>0</v>
      </c>
      <c r="D62" s="54">
        <v>0</v>
      </c>
      <c r="E62" s="54">
        <v>0</v>
      </c>
      <c r="F62" s="25"/>
      <c r="G62" s="25"/>
      <c r="H62" s="25"/>
      <c r="I62" s="25"/>
      <c r="J62" s="25"/>
    </row>
    <row r="63" spans="1:10" ht="9.75" customHeight="1" x14ac:dyDescent="0.25">
      <c r="A63" s="53">
        <v>1239</v>
      </c>
      <c r="B63" s="25" t="s">
        <v>370</v>
      </c>
      <c r="C63" s="54">
        <v>0</v>
      </c>
      <c r="D63" s="54">
        <v>0</v>
      </c>
      <c r="E63" s="54">
        <v>0</v>
      </c>
      <c r="F63" s="25"/>
      <c r="G63" s="25"/>
      <c r="H63" s="25"/>
      <c r="I63" s="25"/>
      <c r="J63" s="25"/>
    </row>
    <row r="64" spans="1:10" ht="9.75" customHeight="1" x14ac:dyDescent="0.25">
      <c r="A64" s="53">
        <v>1240</v>
      </c>
      <c r="B64" s="25" t="s">
        <v>371</v>
      </c>
      <c r="C64" s="54">
        <v>2977559.67</v>
      </c>
      <c r="D64" s="54">
        <v>-45143.17</v>
      </c>
      <c r="E64" s="54">
        <v>-2955108.11</v>
      </c>
      <c r="F64" s="25"/>
      <c r="G64" s="25"/>
      <c r="H64" s="25"/>
      <c r="I64" s="25"/>
      <c r="J64" s="25"/>
    </row>
    <row r="65" spans="1:10" ht="9.75" customHeight="1" x14ac:dyDescent="0.25">
      <c r="A65" s="53">
        <v>1241</v>
      </c>
      <c r="B65" s="25" t="s">
        <v>372</v>
      </c>
      <c r="C65" s="54">
        <v>946035.99</v>
      </c>
      <c r="D65" s="54">
        <v>-35241.65</v>
      </c>
      <c r="E65" s="54">
        <v>-923584.38</v>
      </c>
      <c r="F65" s="25"/>
      <c r="G65" s="54"/>
      <c r="H65" s="25"/>
      <c r="I65" s="25"/>
      <c r="J65" s="25"/>
    </row>
    <row r="66" spans="1:10" ht="9.75" customHeight="1" x14ac:dyDescent="0.25">
      <c r="A66" s="53">
        <v>1242</v>
      </c>
      <c r="B66" s="25" t="s">
        <v>373</v>
      </c>
      <c r="C66" s="54">
        <v>309331.36</v>
      </c>
      <c r="D66" s="54">
        <v>0</v>
      </c>
      <c r="E66" s="54">
        <v>-309331.34999999998</v>
      </c>
      <c r="F66" s="25"/>
      <c r="G66" s="54"/>
      <c r="H66" s="25"/>
      <c r="I66" s="25"/>
      <c r="J66" s="25"/>
    </row>
    <row r="67" spans="1:10" ht="9.75" customHeight="1" x14ac:dyDescent="0.25">
      <c r="A67" s="53">
        <v>1243</v>
      </c>
      <c r="B67" s="25" t="s">
        <v>374</v>
      </c>
      <c r="C67" s="54">
        <v>0</v>
      </c>
      <c r="D67" s="54">
        <v>0</v>
      </c>
      <c r="E67" s="54">
        <v>0</v>
      </c>
      <c r="F67" s="25"/>
      <c r="G67" s="54"/>
      <c r="H67" s="25"/>
      <c r="I67" s="25"/>
      <c r="J67" s="25"/>
    </row>
    <row r="68" spans="1:10" ht="9.75" customHeight="1" x14ac:dyDescent="0.25">
      <c r="A68" s="53">
        <v>1244</v>
      </c>
      <c r="B68" s="25" t="s">
        <v>375</v>
      </c>
      <c r="C68" s="54">
        <v>1365903.98</v>
      </c>
      <c r="D68" s="54">
        <v>0</v>
      </c>
      <c r="E68" s="54">
        <v>-1365904</v>
      </c>
      <c r="F68" s="25"/>
      <c r="G68" s="54"/>
      <c r="H68" s="25"/>
      <c r="I68" s="25"/>
      <c r="J68" s="25"/>
    </row>
    <row r="69" spans="1:10" ht="9.75" customHeight="1" x14ac:dyDescent="0.25">
      <c r="A69" s="53">
        <v>1245</v>
      </c>
      <c r="B69" s="25" t="s">
        <v>376</v>
      </c>
      <c r="C69" s="54">
        <v>0</v>
      </c>
      <c r="D69" s="54">
        <v>0</v>
      </c>
      <c r="E69" s="54">
        <v>0</v>
      </c>
      <c r="F69" s="25"/>
      <c r="G69" s="54"/>
      <c r="H69" s="25"/>
      <c r="I69" s="25"/>
      <c r="J69" s="25"/>
    </row>
    <row r="70" spans="1:10" ht="9.75" customHeight="1" x14ac:dyDescent="0.25">
      <c r="A70" s="53">
        <v>1246</v>
      </c>
      <c r="B70" s="25" t="s">
        <v>377</v>
      </c>
      <c r="C70" s="54">
        <v>356288.33999999997</v>
      </c>
      <c r="D70" s="54">
        <v>-9901.52</v>
      </c>
      <c r="E70" s="54">
        <v>-356288.38</v>
      </c>
      <c r="F70" s="25"/>
      <c r="G70" s="54"/>
      <c r="H70" s="25"/>
      <c r="I70" s="25"/>
      <c r="J70" s="25"/>
    </row>
    <row r="71" spans="1:10" ht="9.75" customHeight="1" x14ac:dyDescent="0.25">
      <c r="A71" s="53">
        <v>1247</v>
      </c>
      <c r="B71" s="25" t="s">
        <v>378</v>
      </c>
      <c r="C71" s="54">
        <v>0</v>
      </c>
      <c r="D71" s="54">
        <v>0</v>
      </c>
      <c r="E71" s="54">
        <v>0</v>
      </c>
      <c r="F71" s="25"/>
      <c r="G71" s="25"/>
      <c r="H71" s="25"/>
      <c r="I71" s="25"/>
      <c r="J71" s="25"/>
    </row>
    <row r="72" spans="1:10" ht="9.75" customHeight="1" x14ac:dyDescent="0.25">
      <c r="A72" s="53">
        <v>1248</v>
      </c>
      <c r="B72" s="25" t="s">
        <v>379</v>
      </c>
      <c r="C72" s="54">
        <v>0</v>
      </c>
      <c r="D72" s="54">
        <v>0</v>
      </c>
      <c r="E72" s="54">
        <v>0</v>
      </c>
      <c r="F72" s="25"/>
      <c r="G72" s="25"/>
      <c r="H72" s="25"/>
      <c r="I72" s="25"/>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54">
        <v>33635.94</v>
      </c>
      <c r="D76" s="54">
        <v>0</v>
      </c>
      <c r="E76" s="54">
        <v>-33635.94</v>
      </c>
      <c r="F76" s="25"/>
      <c r="G76" s="25"/>
      <c r="H76" s="25"/>
      <c r="I76" s="25"/>
      <c r="J76" s="25"/>
    </row>
    <row r="77" spans="1:10" ht="9.75" customHeight="1" x14ac:dyDescent="0.25">
      <c r="A77" s="53">
        <v>1251</v>
      </c>
      <c r="B77" s="25" t="s">
        <v>386</v>
      </c>
      <c r="C77" s="54">
        <v>33635.94</v>
      </c>
      <c r="D77" s="54">
        <v>0</v>
      </c>
      <c r="E77" s="54">
        <v>-33635.94</v>
      </c>
      <c r="F77" s="25"/>
      <c r="G77" s="25"/>
      <c r="H77" s="25"/>
      <c r="I77" s="25"/>
      <c r="J77" s="25"/>
    </row>
    <row r="78" spans="1:10" ht="9.75" customHeight="1" x14ac:dyDescent="0.25">
      <c r="A78" s="53">
        <v>1252</v>
      </c>
      <c r="B78" s="25" t="s">
        <v>387</v>
      </c>
      <c r="C78" s="54">
        <v>0</v>
      </c>
      <c r="D78" s="54">
        <v>0</v>
      </c>
      <c r="E78" s="54">
        <v>0</v>
      </c>
      <c r="F78" s="25"/>
      <c r="G78" s="25"/>
      <c r="H78" s="25"/>
      <c r="I78" s="25"/>
      <c r="J78" s="25"/>
    </row>
    <row r="79" spans="1:10" ht="9.75" customHeight="1" x14ac:dyDescent="0.25">
      <c r="A79" s="53">
        <v>1253</v>
      </c>
      <c r="B79" s="25" t="s">
        <v>388</v>
      </c>
      <c r="C79" s="54">
        <v>0</v>
      </c>
      <c r="D79" s="54">
        <v>0</v>
      </c>
      <c r="E79" s="54">
        <v>0</v>
      </c>
      <c r="F79" s="25"/>
      <c r="G79" s="25"/>
      <c r="H79" s="25"/>
      <c r="I79" s="25"/>
      <c r="J79" s="25"/>
    </row>
    <row r="80" spans="1:10" ht="9.75" customHeight="1" x14ac:dyDescent="0.25">
      <c r="A80" s="53">
        <v>1254</v>
      </c>
      <c r="B80" s="25" t="s">
        <v>389</v>
      </c>
      <c r="C80" s="54">
        <v>0</v>
      </c>
      <c r="D80" s="54">
        <v>0</v>
      </c>
      <c r="E80" s="54">
        <v>0</v>
      </c>
      <c r="F80" s="25"/>
      <c r="G80" s="25"/>
      <c r="H80" s="25"/>
      <c r="I80" s="25"/>
      <c r="J80" s="25"/>
    </row>
    <row r="81" spans="1:7" ht="9.75" customHeight="1" x14ac:dyDescent="0.25">
      <c r="A81" s="53">
        <v>1259</v>
      </c>
      <c r="B81" s="25" t="s">
        <v>390</v>
      </c>
      <c r="C81" s="54">
        <v>0</v>
      </c>
      <c r="D81" s="54">
        <v>0</v>
      </c>
      <c r="E81" s="54">
        <v>0</v>
      </c>
      <c r="F81" s="25"/>
      <c r="G81" s="25"/>
    </row>
    <row r="82" spans="1:7" ht="9.75" customHeight="1" x14ac:dyDescent="0.25">
      <c r="A82" s="53">
        <v>1270</v>
      </c>
      <c r="B82" s="25" t="s">
        <v>391</v>
      </c>
      <c r="C82" s="54">
        <v>0</v>
      </c>
      <c r="D82" s="54">
        <v>0</v>
      </c>
      <c r="E82" s="54">
        <v>0</v>
      </c>
      <c r="F82" s="25"/>
      <c r="G82" s="25"/>
    </row>
    <row r="83" spans="1:7" ht="9.75" customHeight="1" x14ac:dyDescent="0.25">
      <c r="A83" s="53">
        <v>1271</v>
      </c>
      <c r="B83" s="25" t="s">
        <v>392</v>
      </c>
      <c r="C83" s="54">
        <v>0</v>
      </c>
      <c r="D83" s="54">
        <v>0</v>
      </c>
      <c r="E83" s="54">
        <v>0</v>
      </c>
      <c r="F83" s="25"/>
      <c r="G83" s="25"/>
    </row>
    <row r="84" spans="1:7" ht="9.75" customHeight="1" x14ac:dyDescent="0.25">
      <c r="A84" s="53">
        <v>1272</v>
      </c>
      <c r="B84" s="25" t="s">
        <v>393</v>
      </c>
      <c r="C84" s="54">
        <v>0</v>
      </c>
      <c r="D84" s="54">
        <v>0</v>
      </c>
      <c r="E84" s="54">
        <v>0</v>
      </c>
      <c r="F84" s="25"/>
      <c r="G84" s="25"/>
    </row>
    <row r="85" spans="1:7" ht="9.75" customHeight="1" x14ac:dyDescent="0.25">
      <c r="A85" s="53">
        <v>1273</v>
      </c>
      <c r="B85" s="25" t="s">
        <v>394</v>
      </c>
      <c r="C85" s="54">
        <v>0</v>
      </c>
      <c r="D85" s="54">
        <v>0</v>
      </c>
      <c r="E85" s="54">
        <v>0</v>
      </c>
      <c r="F85" s="25"/>
      <c r="G85" s="25"/>
    </row>
    <row r="86" spans="1:7" ht="9.75" customHeight="1" x14ac:dyDescent="0.25">
      <c r="A86" s="53">
        <v>1274</v>
      </c>
      <c r="B86" s="25" t="s">
        <v>395</v>
      </c>
      <c r="C86" s="54">
        <v>0</v>
      </c>
      <c r="D86" s="54">
        <v>0</v>
      </c>
      <c r="E86" s="54">
        <v>0</v>
      </c>
      <c r="F86" s="25"/>
      <c r="G86" s="25"/>
    </row>
    <row r="87" spans="1:7" ht="9.75" customHeight="1" x14ac:dyDescent="0.25">
      <c r="A87" s="53">
        <v>1275</v>
      </c>
      <c r="B87" s="25" t="s">
        <v>396</v>
      </c>
      <c r="C87" s="54">
        <v>0</v>
      </c>
      <c r="D87" s="54">
        <v>0</v>
      </c>
      <c r="E87" s="54">
        <v>0</v>
      </c>
      <c r="F87" s="25"/>
      <c r="G87" s="25"/>
    </row>
    <row r="88" spans="1:7" ht="9.75" customHeight="1" x14ac:dyDescent="0.25">
      <c r="A88" s="53">
        <v>1279</v>
      </c>
      <c r="B88" s="25" t="s">
        <v>397</v>
      </c>
      <c r="C88" s="54">
        <v>0</v>
      </c>
      <c r="D88" s="54">
        <v>0</v>
      </c>
      <c r="E88" s="54">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9.75" customHeight="1" x14ac:dyDescent="0.25">
      <c r="A92" s="53">
        <v>1160</v>
      </c>
      <c r="B92" s="25" t="s">
        <v>399</v>
      </c>
      <c r="C92" s="54">
        <v>0</v>
      </c>
      <c r="D92" s="25"/>
      <c r="E92" s="25"/>
      <c r="F92" s="25"/>
      <c r="G92" s="25"/>
    </row>
    <row r="93" spans="1:7" ht="9.75" customHeight="1" x14ac:dyDescent="0.25">
      <c r="A93" s="53">
        <v>1161</v>
      </c>
      <c r="B93" s="25" t="s">
        <v>400</v>
      </c>
      <c r="C93" s="54">
        <v>0</v>
      </c>
      <c r="D93" s="25"/>
      <c r="E93" s="25"/>
      <c r="F93" s="25"/>
      <c r="G93" s="25"/>
    </row>
    <row r="94" spans="1:7" ht="9.75" customHeight="1" x14ac:dyDescent="0.25">
      <c r="A94" s="53">
        <v>1162</v>
      </c>
      <c r="B94" s="25" t="s">
        <v>401</v>
      </c>
      <c r="C94" s="54">
        <v>0</v>
      </c>
      <c r="D94" s="25"/>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v>0</v>
      </c>
      <c r="D98" s="25"/>
      <c r="E98" s="25"/>
      <c r="F98" s="25"/>
      <c r="G98" s="25"/>
      <c r="H98" s="25"/>
    </row>
    <row r="99" spans="1:8" ht="9.75" customHeight="1" x14ac:dyDescent="0.25">
      <c r="A99" s="53">
        <v>1191</v>
      </c>
      <c r="B99" s="25" t="s">
        <v>404</v>
      </c>
      <c r="C99" s="54">
        <v>0</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9.75" customHeight="1" x14ac:dyDescent="0.25">
      <c r="A110" s="53">
        <v>2110</v>
      </c>
      <c r="B110" s="25" t="s">
        <v>415</v>
      </c>
      <c r="C110" s="54">
        <v>0</v>
      </c>
      <c r="D110" s="54">
        <v>0</v>
      </c>
      <c r="E110" s="54">
        <v>0</v>
      </c>
      <c r="F110" s="54">
        <v>0</v>
      </c>
      <c r="G110" s="54">
        <v>0</v>
      </c>
      <c r="H110" s="25"/>
    </row>
    <row r="111" spans="1:8" ht="9.75" customHeight="1" x14ac:dyDescent="0.25">
      <c r="A111" s="53">
        <v>2111</v>
      </c>
      <c r="B111" s="25" t="s">
        <v>416</v>
      </c>
      <c r="C111" s="54">
        <v>0</v>
      </c>
      <c r="D111" s="54">
        <v>0</v>
      </c>
      <c r="E111" s="54">
        <v>0</v>
      </c>
      <c r="F111" s="54">
        <v>0</v>
      </c>
      <c r="G111" s="54">
        <v>0</v>
      </c>
      <c r="H111" s="25"/>
    </row>
    <row r="112" spans="1:8" ht="9.75" customHeight="1" x14ac:dyDescent="0.25">
      <c r="A112" s="53">
        <v>2112</v>
      </c>
      <c r="B112" s="25" t="s">
        <v>417</v>
      </c>
      <c r="C112" s="54">
        <v>0</v>
      </c>
      <c r="D112" s="54">
        <v>0</v>
      </c>
      <c r="E112" s="54">
        <v>0</v>
      </c>
      <c r="F112" s="54">
        <v>0</v>
      </c>
      <c r="G112" s="54">
        <v>0</v>
      </c>
      <c r="H112" s="25"/>
    </row>
    <row r="113" spans="1:8" ht="9.75" customHeight="1" x14ac:dyDescent="0.25">
      <c r="A113" s="53">
        <v>2113</v>
      </c>
      <c r="B113" s="25" t="s">
        <v>418</v>
      </c>
      <c r="C113" s="54">
        <v>0</v>
      </c>
      <c r="D113" s="54">
        <v>0</v>
      </c>
      <c r="E113" s="54">
        <v>0</v>
      </c>
      <c r="F113" s="54">
        <v>0</v>
      </c>
      <c r="G113" s="54">
        <v>0</v>
      </c>
      <c r="H113" s="25"/>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9.75" customHeight="1" x14ac:dyDescent="0.25">
      <c r="A117" s="53">
        <v>2117</v>
      </c>
      <c r="B117" s="25" t="s">
        <v>422</v>
      </c>
      <c r="C117" s="54">
        <v>0</v>
      </c>
      <c r="D117" s="54">
        <v>0</v>
      </c>
      <c r="E117" s="54">
        <v>0</v>
      </c>
      <c r="F117" s="54">
        <v>0</v>
      </c>
      <c r="G117" s="54">
        <v>0</v>
      </c>
      <c r="H117" s="25"/>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0</v>
      </c>
      <c r="D119" s="54">
        <v>0</v>
      </c>
      <c r="E119" s="54">
        <v>0</v>
      </c>
      <c r="F119" s="54">
        <v>0</v>
      </c>
      <c r="G119" s="54">
        <v>0</v>
      </c>
      <c r="H119" s="25"/>
    </row>
    <row r="120" spans="1:8" ht="9.75" customHeight="1" x14ac:dyDescent="0.25">
      <c r="A120" s="53">
        <v>2120</v>
      </c>
      <c r="B120" s="25" t="s">
        <v>425</v>
      </c>
      <c r="C120" s="54">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7" right="0.7" top="0.75" bottom="0.75" header="0" footer="0"/>
  <pageSetup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173"/>
  <sheetViews>
    <sheetView showGridLines="0" view="pageBreakPreview" zoomScaleNormal="100" zoomScaleSheetLayoutView="100" workbookViewId="0">
      <selection activeCell="A2" sqref="A2:H2"/>
    </sheetView>
  </sheetViews>
  <sheetFormatPr baseColWidth="10" defaultColWidth="14.42578125" defaultRowHeight="15" customHeight="1" x14ac:dyDescent="0.25"/>
  <cols>
    <col min="1" max="1" width="10" customWidth="1"/>
    <col min="2" max="2" width="59.140625" customWidth="1"/>
    <col min="3" max="5" width="12.7109375" customWidth="1"/>
    <col min="6" max="10" width="13.28515625" customWidth="1"/>
    <col min="11" max="26" width="9.140625" customWidth="1"/>
  </cols>
  <sheetData>
    <row r="1" spans="1:10" ht="11.25" customHeight="1" x14ac:dyDescent="0.25">
      <c r="A1" s="505" t="s">
        <v>1956</v>
      </c>
      <c r="B1" s="505"/>
      <c r="C1" s="505"/>
      <c r="D1" s="505"/>
      <c r="E1" s="505"/>
      <c r="F1" s="505"/>
      <c r="G1" s="505"/>
      <c r="H1" s="505"/>
      <c r="I1" s="52" t="s">
        <v>92</v>
      </c>
      <c r="J1" s="20">
        <v>2024</v>
      </c>
    </row>
    <row r="2" spans="1:10" ht="11.25" customHeight="1" x14ac:dyDescent="0.25">
      <c r="A2" s="505" t="s">
        <v>310</v>
      </c>
      <c r="B2" s="505"/>
      <c r="C2" s="505"/>
      <c r="D2" s="505"/>
      <c r="E2" s="505"/>
      <c r="F2" s="505"/>
      <c r="G2" s="505"/>
      <c r="H2" s="505"/>
      <c r="I2" s="52" t="s">
        <v>94</v>
      </c>
      <c r="J2" s="20" t="s">
        <v>636</v>
      </c>
    </row>
    <row r="3" spans="1:10" ht="11.25" customHeight="1" x14ac:dyDescent="0.25">
      <c r="A3" s="505" t="s">
        <v>1957</v>
      </c>
      <c r="B3" s="505"/>
      <c r="C3" s="505"/>
      <c r="D3" s="505"/>
      <c r="E3" s="505"/>
      <c r="F3" s="505"/>
      <c r="G3" s="505"/>
      <c r="H3" s="505"/>
      <c r="I3" s="52" t="s">
        <v>95</v>
      </c>
      <c r="J3" s="20" t="s">
        <v>638</v>
      </c>
    </row>
    <row r="4" spans="1:10" ht="11.25" customHeight="1" x14ac:dyDescent="0.25">
      <c r="A4" s="502" t="s">
        <v>96</v>
      </c>
      <c r="B4" s="502"/>
      <c r="C4" s="502"/>
      <c r="D4" s="502"/>
      <c r="E4" s="502"/>
      <c r="F4" s="502"/>
      <c r="G4" s="502"/>
      <c r="H4" s="502"/>
      <c r="I4" s="52"/>
      <c r="J4" s="20"/>
    </row>
    <row r="5" spans="1:10" ht="10.9" customHeight="1" x14ac:dyDescent="0.25">
      <c r="A5" s="22" t="s">
        <v>97</v>
      </c>
      <c r="B5" s="23"/>
      <c r="C5" s="23"/>
      <c r="D5" s="23"/>
      <c r="E5" s="23"/>
      <c r="F5" s="23"/>
      <c r="G5" s="23"/>
      <c r="H5" s="23"/>
      <c r="I5" s="23"/>
      <c r="J5" s="23"/>
    </row>
    <row r="6" spans="1:10" ht="10.9" customHeight="1" x14ac:dyDescent="0.25">
      <c r="A6" s="25"/>
      <c r="B6" s="25"/>
      <c r="C6" s="25"/>
      <c r="D6" s="25"/>
      <c r="E6" s="25"/>
      <c r="F6" s="25"/>
      <c r="G6" s="25"/>
      <c r="H6" s="25"/>
    </row>
    <row r="7" spans="1:10" ht="10.9" customHeight="1" x14ac:dyDescent="0.25">
      <c r="A7" s="23" t="s">
        <v>311</v>
      </c>
      <c r="B7" s="23"/>
      <c r="C7" s="23"/>
      <c r="D7" s="23"/>
      <c r="E7" s="23"/>
      <c r="F7" s="23"/>
      <c r="G7" s="23"/>
      <c r="H7" s="23"/>
    </row>
    <row r="8" spans="1:10" ht="10.9" customHeight="1" x14ac:dyDescent="0.25">
      <c r="A8" s="28" t="s">
        <v>99</v>
      </c>
      <c r="B8" s="28" t="s">
        <v>100</v>
      </c>
      <c r="C8" s="28" t="s">
        <v>101</v>
      </c>
      <c r="D8" s="28" t="s">
        <v>312</v>
      </c>
      <c r="E8" s="28"/>
      <c r="F8" s="28"/>
      <c r="G8" s="28"/>
      <c r="H8" s="28"/>
    </row>
    <row r="9" spans="1:10" ht="10.9" customHeight="1" x14ac:dyDescent="0.25">
      <c r="A9" s="53">
        <v>1114</v>
      </c>
      <c r="B9" s="25" t="s">
        <v>313</v>
      </c>
      <c r="C9" s="54">
        <v>675.35</v>
      </c>
      <c r="D9" s="25"/>
      <c r="E9" s="25"/>
      <c r="F9" s="25"/>
      <c r="G9" s="25"/>
      <c r="H9" s="25"/>
    </row>
    <row r="10" spans="1:10" ht="10.9" customHeight="1" x14ac:dyDescent="0.25">
      <c r="A10" s="53">
        <v>1115</v>
      </c>
      <c r="B10" s="25" t="s">
        <v>314</v>
      </c>
      <c r="C10" s="296">
        <v>0</v>
      </c>
      <c r="D10" s="25"/>
      <c r="E10" s="25"/>
      <c r="F10" s="25"/>
      <c r="G10" s="25"/>
      <c r="H10" s="25"/>
    </row>
    <row r="11" spans="1:10" ht="10.9" customHeight="1" x14ac:dyDescent="0.25">
      <c r="A11" s="53">
        <v>1121</v>
      </c>
      <c r="B11" s="25" t="s">
        <v>315</v>
      </c>
      <c r="C11" s="54">
        <v>0</v>
      </c>
      <c r="D11" s="25"/>
      <c r="E11" s="25"/>
      <c r="F11" s="25"/>
      <c r="G11" s="25"/>
      <c r="H11" s="25"/>
    </row>
    <row r="12" spans="1:10" ht="10.9" customHeight="1" x14ac:dyDescent="0.25">
      <c r="A12" s="25"/>
      <c r="B12" s="25"/>
      <c r="C12" s="25"/>
      <c r="D12" s="25"/>
      <c r="E12" s="25"/>
      <c r="F12" s="25"/>
      <c r="G12" s="25"/>
      <c r="H12" s="25"/>
    </row>
    <row r="13" spans="1:10" ht="10.9" customHeight="1" x14ac:dyDescent="0.25">
      <c r="A13" s="23" t="s">
        <v>316</v>
      </c>
      <c r="B13" s="23"/>
      <c r="C13" s="23"/>
      <c r="D13" s="23"/>
      <c r="E13" s="23"/>
      <c r="F13" s="23"/>
      <c r="G13" s="23"/>
      <c r="H13" s="23"/>
    </row>
    <row r="14" spans="1:10" ht="10.9" customHeight="1" x14ac:dyDescent="0.25">
      <c r="A14" s="28" t="s">
        <v>99</v>
      </c>
      <c r="B14" s="28" t="s">
        <v>100</v>
      </c>
      <c r="C14" s="28" t="s">
        <v>101</v>
      </c>
      <c r="D14" s="28">
        <v>2023</v>
      </c>
      <c r="E14" s="28">
        <v>2022</v>
      </c>
      <c r="F14" s="28">
        <v>2021</v>
      </c>
      <c r="G14" s="28">
        <v>2020</v>
      </c>
      <c r="H14" s="28" t="s">
        <v>317</v>
      </c>
    </row>
    <row r="15" spans="1:10" ht="10.9" customHeight="1" x14ac:dyDescent="0.25">
      <c r="A15" s="53">
        <v>1122</v>
      </c>
      <c r="B15" s="25" t="s">
        <v>318</v>
      </c>
      <c r="C15" s="54">
        <v>0</v>
      </c>
      <c r="D15" s="54">
        <v>5000</v>
      </c>
      <c r="E15" s="54">
        <v>0</v>
      </c>
      <c r="F15" s="54">
        <v>0</v>
      </c>
      <c r="G15" s="54">
        <v>0</v>
      </c>
      <c r="H15" s="25"/>
    </row>
    <row r="16" spans="1:10" ht="10.9" customHeight="1" x14ac:dyDescent="0.25">
      <c r="A16" s="53">
        <v>1124</v>
      </c>
      <c r="B16" s="25" t="s">
        <v>319</v>
      </c>
      <c r="C16" s="54">
        <v>0</v>
      </c>
      <c r="D16" s="54">
        <v>0</v>
      </c>
      <c r="E16" s="54">
        <v>590000</v>
      </c>
      <c r="F16" s="54">
        <v>590000</v>
      </c>
      <c r="G16" s="54">
        <v>590000</v>
      </c>
      <c r="H16" s="25"/>
    </row>
    <row r="17" spans="1:8" ht="10.9" customHeight="1" x14ac:dyDescent="0.25"/>
    <row r="18" spans="1:8" ht="10.9" customHeight="1" x14ac:dyDescent="0.25">
      <c r="A18" s="23" t="s">
        <v>320</v>
      </c>
      <c r="B18" s="23"/>
      <c r="C18" s="23"/>
      <c r="D18" s="23"/>
      <c r="E18" s="23"/>
      <c r="F18" s="23"/>
      <c r="G18" s="23"/>
      <c r="H18" s="23"/>
    </row>
    <row r="19" spans="1:8" ht="10.9" customHeight="1" x14ac:dyDescent="0.25">
      <c r="A19" s="28" t="s">
        <v>99</v>
      </c>
      <c r="B19" s="28" t="s">
        <v>100</v>
      </c>
      <c r="C19" s="28" t="s">
        <v>101</v>
      </c>
      <c r="D19" s="28" t="s">
        <v>321</v>
      </c>
      <c r="E19" s="28" t="s">
        <v>322</v>
      </c>
      <c r="F19" s="28" t="s">
        <v>323</v>
      </c>
      <c r="G19" s="28" t="s">
        <v>324</v>
      </c>
      <c r="H19" s="28" t="s">
        <v>325</v>
      </c>
    </row>
    <row r="20" spans="1:8" ht="10.9" customHeight="1" x14ac:dyDescent="0.25">
      <c r="A20" s="53">
        <v>1123</v>
      </c>
      <c r="B20" s="25" t="s">
        <v>326</v>
      </c>
      <c r="C20" s="54">
        <v>26414.400000000001</v>
      </c>
      <c r="D20" s="54">
        <v>18464</v>
      </c>
      <c r="E20" s="54">
        <v>7950</v>
      </c>
      <c r="F20" s="54">
        <v>0</v>
      </c>
      <c r="G20" s="54">
        <v>0</v>
      </c>
      <c r="H20" s="25"/>
    </row>
    <row r="21" spans="1:8" ht="10.9" customHeight="1" x14ac:dyDescent="0.25">
      <c r="A21" s="53">
        <v>1125</v>
      </c>
      <c r="B21" s="25" t="s">
        <v>327</v>
      </c>
      <c r="C21" s="54">
        <v>0</v>
      </c>
      <c r="D21" s="54">
        <v>0</v>
      </c>
      <c r="E21" s="54">
        <v>0</v>
      </c>
      <c r="F21" s="54">
        <v>0</v>
      </c>
      <c r="G21" s="54">
        <v>0</v>
      </c>
      <c r="H21" s="25"/>
    </row>
    <row r="22" spans="1:8" ht="10.9" customHeight="1" x14ac:dyDescent="0.25">
      <c r="A22" s="46">
        <v>1126</v>
      </c>
      <c r="B22" s="5" t="s">
        <v>328</v>
      </c>
      <c r="C22" s="54">
        <v>0</v>
      </c>
      <c r="D22" s="54">
        <v>0</v>
      </c>
      <c r="E22" s="54">
        <v>0</v>
      </c>
      <c r="F22" s="54">
        <v>0</v>
      </c>
      <c r="G22" s="54">
        <v>0</v>
      </c>
      <c r="H22" s="25"/>
    </row>
    <row r="23" spans="1:8" ht="10.9" customHeight="1" x14ac:dyDescent="0.25">
      <c r="A23" s="46">
        <v>1129</v>
      </c>
      <c r="B23" s="5" t="s">
        <v>329</v>
      </c>
      <c r="C23" s="54">
        <v>0</v>
      </c>
      <c r="D23" s="54">
        <v>0</v>
      </c>
      <c r="E23" s="54">
        <v>0</v>
      </c>
      <c r="F23" s="54">
        <v>0</v>
      </c>
      <c r="G23" s="54">
        <v>0</v>
      </c>
      <c r="H23" s="25"/>
    </row>
    <row r="24" spans="1:8" ht="10.9" customHeight="1" x14ac:dyDescent="0.25">
      <c r="A24" s="53">
        <v>1131</v>
      </c>
      <c r="B24" s="25" t="s">
        <v>330</v>
      </c>
      <c r="C24" s="54">
        <v>0</v>
      </c>
      <c r="D24" s="54">
        <v>0</v>
      </c>
      <c r="E24" s="54">
        <v>0</v>
      </c>
      <c r="F24" s="54">
        <v>0</v>
      </c>
      <c r="G24" s="54">
        <v>0</v>
      </c>
      <c r="H24" s="25"/>
    </row>
    <row r="25" spans="1:8" ht="10.9" customHeight="1" x14ac:dyDescent="0.25">
      <c r="A25" s="53">
        <v>1132</v>
      </c>
      <c r="B25" s="25" t="s">
        <v>331</v>
      </c>
      <c r="C25" s="54">
        <v>0</v>
      </c>
      <c r="D25" s="54">
        <v>0</v>
      </c>
      <c r="E25" s="54">
        <v>0</v>
      </c>
      <c r="F25" s="54">
        <v>0</v>
      </c>
      <c r="G25" s="54">
        <v>0</v>
      </c>
      <c r="H25" s="25"/>
    </row>
    <row r="26" spans="1:8" ht="10.9" customHeight="1" x14ac:dyDescent="0.25">
      <c r="A26" s="53">
        <v>1133</v>
      </c>
      <c r="B26" s="25" t="s">
        <v>332</v>
      </c>
      <c r="C26" s="54">
        <v>0</v>
      </c>
      <c r="D26" s="54">
        <v>0</v>
      </c>
      <c r="E26" s="54">
        <v>0</v>
      </c>
      <c r="F26" s="54">
        <v>0</v>
      </c>
      <c r="G26" s="54">
        <v>0</v>
      </c>
      <c r="H26" s="25"/>
    </row>
    <row r="27" spans="1:8" ht="10.9" customHeight="1" x14ac:dyDescent="0.25">
      <c r="A27" s="53">
        <v>1134</v>
      </c>
      <c r="B27" s="25" t="s">
        <v>333</v>
      </c>
      <c r="C27" s="54">
        <v>0</v>
      </c>
      <c r="D27" s="54">
        <v>0</v>
      </c>
      <c r="E27" s="54">
        <v>0</v>
      </c>
      <c r="F27" s="54">
        <v>0</v>
      </c>
      <c r="G27" s="54">
        <v>0</v>
      </c>
      <c r="H27" s="25"/>
    </row>
    <row r="28" spans="1:8" ht="10.9" customHeight="1" x14ac:dyDescent="0.25">
      <c r="A28" s="53">
        <v>1139</v>
      </c>
      <c r="B28" s="25" t="s">
        <v>334</v>
      </c>
      <c r="C28" s="54">
        <v>0</v>
      </c>
      <c r="D28" s="54">
        <v>0</v>
      </c>
      <c r="E28" s="54">
        <v>0</v>
      </c>
      <c r="F28" s="54">
        <v>0</v>
      </c>
      <c r="G28" s="54">
        <v>0</v>
      </c>
      <c r="H28" s="25"/>
    </row>
    <row r="29" spans="1:8" ht="10.9" customHeight="1" x14ac:dyDescent="0.25">
      <c r="A29" s="25"/>
      <c r="B29" s="25"/>
      <c r="C29" s="25"/>
      <c r="D29" s="25"/>
      <c r="E29" s="25"/>
      <c r="F29" s="25"/>
      <c r="G29" s="25"/>
      <c r="H29" s="25"/>
    </row>
    <row r="30" spans="1:8" ht="10.9" customHeight="1" x14ac:dyDescent="0.25">
      <c r="A30" s="23" t="s">
        <v>335</v>
      </c>
      <c r="B30" s="23"/>
      <c r="C30" s="23"/>
      <c r="D30" s="23"/>
      <c r="E30" s="23"/>
      <c r="F30" s="23"/>
      <c r="G30" s="23"/>
      <c r="H30" s="23"/>
    </row>
    <row r="31" spans="1:8" ht="10.9" customHeight="1" x14ac:dyDescent="0.25">
      <c r="A31" s="28" t="s">
        <v>99</v>
      </c>
      <c r="B31" s="28" t="s">
        <v>100</v>
      </c>
      <c r="C31" s="28" t="s">
        <v>101</v>
      </c>
      <c r="D31" s="28" t="s">
        <v>336</v>
      </c>
      <c r="E31" s="28" t="s">
        <v>337</v>
      </c>
      <c r="F31" s="28" t="s">
        <v>338</v>
      </c>
      <c r="G31" s="28"/>
      <c r="H31" s="28"/>
    </row>
    <row r="32" spans="1:8" ht="10.9" customHeight="1" x14ac:dyDescent="0.25">
      <c r="A32" s="53">
        <v>1140</v>
      </c>
      <c r="B32" s="25" t="s">
        <v>339</v>
      </c>
      <c r="C32" s="54">
        <v>0</v>
      </c>
      <c r="D32" s="25"/>
      <c r="E32" s="25"/>
      <c r="F32" s="25"/>
      <c r="G32" s="25"/>
      <c r="H32" s="25"/>
    </row>
    <row r="33" spans="1:6" ht="10.9" customHeight="1" x14ac:dyDescent="0.25">
      <c r="A33" s="53">
        <v>1141</v>
      </c>
      <c r="B33" s="25" t="s">
        <v>340</v>
      </c>
      <c r="C33" s="54">
        <v>0</v>
      </c>
      <c r="D33" s="25"/>
      <c r="E33" s="25"/>
      <c r="F33" s="25"/>
    </row>
    <row r="34" spans="1:6" ht="10.9" customHeight="1" x14ac:dyDescent="0.25">
      <c r="A34" s="53">
        <v>1142</v>
      </c>
      <c r="B34" s="25" t="s">
        <v>341</v>
      </c>
      <c r="C34" s="54">
        <v>0</v>
      </c>
      <c r="D34" s="25"/>
      <c r="E34" s="25"/>
      <c r="F34" s="25"/>
    </row>
    <row r="35" spans="1:6" ht="10.9" customHeight="1" x14ac:dyDescent="0.25">
      <c r="A35" s="53">
        <v>1143</v>
      </c>
      <c r="B35" s="25" t="s">
        <v>342</v>
      </c>
      <c r="C35" s="54">
        <v>0</v>
      </c>
      <c r="D35" s="25"/>
      <c r="E35" s="25"/>
      <c r="F35" s="25"/>
    </row>
    <row r="36" spans="1:6" ht="10.9" customHeight="1" x14ac:dyDescent="0.25">
      <c r="A36" s="53">
        <v>1144</v>
      </c>
      <c r="B36" s="25" t="s">
        <v>343</v>
      </c>
      <c r="C36" s="54">
        <v>0</v>
      </c>
      <c r="D36" s="25"/>
      <c r="E36" s="25"/>
      <c r="F36" s="25"/>
    </row>
    <row r="37" spans="1:6" ht="10.9" customHeight="1" x14ac:dyDescent="0.25">
      <c r="A37" s="53">
        <v>1145</v>
      </c>
      <c r="B37" s="25" t="s">
        <v>344</v>
      </c>
      <c r="C37" s="54">
        <v>0</v>
      </c>
      <c r="D37" s="25"/>
      <c r="E37" s="25"/>
      <c r="F37" s="25"/>
    </row>
    <row r="38" spans="1:6" ht="10.9" customHeight="1" x14ac:dyDescent="0.25">
      <c r="A38" s="25"/>
      <c r="B38" s="25"/>
      <c r="C38" s="25"/>
      <c r="D38" s="25"/>
      <c r="E38" s="25"/>
      <c r="F38" s="25"/>
    </row>
    <row r="39" spans="1:6" ht="10.9" customHeight="1" x14ac:dyDescent="0.25">
      <c r="A39" s="23" t="s">
        <v>345</v>
      </c>
      <c r="B39" s="23"/>
      <c r="C39" s="23"/>
      <c r="D39" s="23"/>
      <c r="E39" s="23"/>
      <c r="F39" s="23"/>
    </row>
    <row r="40" spans="1:6" ht="10.9" customHeight="1" x14ac:dyDescent="0.25">
      <c r="A40" s="28" t="s">
        <v>99</v>
      </c>
      <c r="B40" s="28" t="s">
        <v>100</v>
      </c>
      <c r="C40" s="28" t="s">
        <v>101</v>
      </c>
      <c r="D40" s="28" t="s">
        <v>337</v>
      </c>
      <c r="E40" s="28" t="s">
        <v>346</v>
      </c>
      <c r="F40" s="28" t="s">
        <v>338</v>
      </c>
    </row>
    <row r="41" spans="1:6" ht="10.9" customHeight="1" x14ac:dyDescent="0.25">
      <c r="A41" s="53">
        <v>1150</v>
      </c>
      <c r="B41" s="25" t="s">
        <v>347</v>
      </c>
      <c r="C41" s="54">
        <v>34626.01</v>
      </c>
      <c r="D41" s="25"/>
      <c r="E41" s="25"/>
      <c r="F41" s="25"/>
    </row>
    <row r="42" spans="1:6" ht="10.9" customHeight="1" x14ac:dyDescent="0.25">
      <c r="A42" s="53">
        <v>1151</v>
      </c>
      <c r="B42" s="25" t="s">
        <v>348</v>
      </c>
      <c r="C42" s="54">
        <v>34626.01</v>
      </c>
      <c r="D42" s="25"/>
      <c r="E42" s="25"/>
      <c r="F42" s="25"/>
    </row>
    <row r="43" spans="1:6" ht="10.9" customHeight="1" x14ac:dyDescent="0.25">
      <c r="A43" s="25"/>
      <c r="B43" s="25"/>
      <c r="C43" s="25"/>
      <c r="D43" s="25"/>
      <c r="E43" s="25"/>
      <c r="F43" s="25"/>
    </row>
    <row r="44" spans="1:6" ht="10.9" customHeight="1" x14ac:dyDescent="0.25">
      <c r="A44" s="23" t="s">
        <v>349</v>
      </c>
      <c r="B44" s="23"/>
      <c r="C44" s="23"/>
      <c r="D44" s="23"/>
      <c r="E44" s="23"/>
      <c r="F44" s="23"/>
    </row>
    <row r="45" spans="1:6" ht="10.9" customHeight="1" x14ac:dyDescent="0.25">
      <c r="A45" s="28" t="s">
        <v>99</v>
      </c>
      <c r="B45" s="28" t="s">
        <v>100</v>
      </c>
      <c r="C45" s="28" t="s">
        <v>101</v>
      </c>
      <c r="D45" s="28" t="s">
        <v>312</v>
      </c>
      <c r="E45" s="28" t="s">
        <v>325</v>
      </c>
      <c r="F45" s="28"/>
    </row>
    <row r="46" spans="1:6" ht="10.9" customHeight="1" x14ac:dyDescent="0.25">
      <c r="A46" s="53">
        <v>1213</v>
      </c>
      <c r="B46" s="25" t="s">
        <v>350</v>
      </c>
      <c r="C46" s="54">
        <v>0</v>
      </c>
      <c r="D46" s="25"/>
      <c r="E46" s="25"/>
      <c r="F46" s="25"/>
    </row>
    <row r="47" spans="1:6" ht="10.9" customHeight="1" x14ac:dyDescent="0.25">
      <c r="A47" s="25"/>
      <c r="B47" s="25"/>
      <c r="C47" s="25"/>
      <c r="D47" s="25"/>
      <c r="E47" s="25"/>
      <c r="F47" s="25"/>
    </row>
    <row r="48" spans="1:6" ht="10.9" customHeight="1" x14ac:dyDescent="0.25">
      <c r="A48" s="23" t="s">
        <v>351</v>
      </c>
      <c r="B48" s="23"/>
      <c r="C48" s="23"/>
      <c r="D48" s="23"/>
      <c r="E48" s="23"/>
      <c r="F48" s="23"/>
    </row>
    <row r="49" spans="1:10" ht="10.9" customHeight="1" x14ac:dyDescent="0.25">
      <c r="A49" s="28" t="s">
        <v>99</v>
      </c>
      <c r="B49" s="28" t="s">
        <v>100</v>
      </c>
      <c r="C49" s="28" t="s">
        <v>101</v>
      </c>
      <c r="D49" s="28"/>
      <c r="E49" s="28"/>
      <c r="F49" s="28"/>
      <c r="G49" s="28"/>
      <c r="H49" s="28"/>
      <c r="I49" s="25"/>
      <c r="J49" s="25"/>
    </row>
    <row r="50" spans="1:10" ht="10.9" customHeight="1" x14ac:dyDescent="0.25">
      <c r="A50" s="53">
        <v>1211</v>
      </c>
      <c r="B50" s="25" t="s">
        <v>352</v>
      </c>
      <c r="C50" s="54">
        <v>0</v>
      </c>
      <c r="D50" s="25"/>
      <c r="E50" s="25"/>
      <c r="F50" s="25"/>
      <c r="G50" s="25"/>
      <c r="H50" s="25"/>
      <c r="I50" s="25"/>
      <c r="J50" s="25"/>
    </row>
    <row r="51" spans="1:10" ht="10.9" customHeight="1" x14ac:dyDescent="0.25">
      <c r="A51" s="53">
        <v>1212</v>
      </c>
      <c r="B51" s="25" t="s">
        <v>353</v>
      </c>
      <c r="C51" s="54">
        <v>0</v>
      </c>
      <c r="D51" s="25"/>
      <c r="E51" s="25"/>
      <c r="F51" s="25"/>
      <c r="G51" s="25"/>
      <c r="H51" s="25"/>
      <c r="I51" s="25"/>
      <c r="J51" s="25"/>
    </row>
    <row r="52" spans="1:10" ht="10.9" customHeight="1" x14ac:dyDescent="0.25">
      <c r="A52" s="53">
        <v>1214</v>
      </c>
      <c r="B52" s="25" t="s">
        <v>354</v>
      </c>
      <c r="C52" s="54">
        <v>0</v>
      </c>
      <c r="D52" s="25"/>
      <c r="E52" s="25"/>
      <c r="F52" s="25"/>
      <c r="G52" s="25"/>
      <c r="H52" s="25"/>
      <c r="I52" s="25"/>
      <c r="J52" s="25"/>
    </row>
    <row r="53" spans="1:10" ht="10.9" customHeight="1" x14ac:dyDescent="0.25">
      <c r="A53" s="25"/>
      <c r="B53" s="25"/>
      <c r="C53" s="25"/>
      <c r="D53" s="25"/>
      <c r="E53" s="25"/>
      <c r="F53" s="25"/>
      <c r="G53" s="25"/>
      <c r="H53" s="25"/>
      <c r="I53" s="25"/>
      <c r="J53" s="25"/>
    </row>
    <row r="54" spans="1:10" ht="10.9" customHeight="1" x14ac:dyDescent="0.25">
      <c r="A54" s="23" t="s">
        <v>355</v>
      </c>
      <c r="B54" s="23"/>
      <c r="C54" s="23"/>
      <c r="D54" s="23"/>
      <c r="E54" s="23"/>
      <c r="F54" s="23"/>
      <c r="G54" s="23"/>
      <c r="H54" s="23"/>
      <c r="I54" s="23"/>
      <c r="J54" s="23"/>
    </row>
    <row r="55" spans="1:10" ht="23.25" x14ac:dyDescent="0.25">
      <c r="A55" s="28" t="s">
        <v>99</v>
      </c>
      <c r="B55" s="28" t="s">
        <v>100</v>
      </c>
      <c r="C55" s="28" t="s">
        <v>101</v>
      </c>
      <c r="D55" s="28" t="s">
        <v>356</v>
      </c>
      <c r="E55" s="28" t="s">
        <v>357</v>
      </c>
      <c r="F55" s="55" t="s">
        <v>358</v>
      </c>
      <c r="G55" s="55" t="s">
        <v>359</v>
      </c>
      <c r="H55" s="28" t="s">
        <v>360</v>
      </c>
      <c r="I55" s="28" t="s">
        <v>361</v>
      </c>
      <c r="J55" s="28" t="s">
        <v>362</v>
      </c>
    </row>
    <row r="56" spans="1:10" ht="10.9" customHeight="1" x14ac:dyDescent="0.25">
      <c r="A56" s="53">
        <v>1230</v>
      </c>
      <c r="B56" s="25" t="s">
        <v>363</v>
      </c>
      <c r="C56" s="36">
        <v>167622435.69999999</v>
      </c>
      <c r="D56" s="54">
        <v>2640932.16</v>
      </c>
      <c r="E56" s="54">
        <v>28528373.68</v>
      </c>
      <c r="F56" s="25"/>
      <c r="G56" s="25"/>
      <c r="H56" s="25"/>
      <c r="I56" s="25"/>
      <c r="J56" s="25"/>
    </row>
    <row r="57" spans="1:10" ht="10.9" customHeight="1" x14ac:dyDescent="0.25">
      <c r="A57" s="53">
        <v>1231</v>
      </c>
      <c r="B57" s="25" t="s">
        <v>364</v>
      </c>
      <c r="C57" s="36">
        <v>90805969.519999996</v>
      </c>
      <c r="D57" s="54">
        <v>0</v>
      </c>
      <c r="E57" s="54">
        <v>0</v>
      </c>
      <c r="F57" s="25"/>
      <c r="G57" s="25"/>
      <c r="H57" s="25"/>
      <c r="I57" s="25"/>
      <c r="J57" s="25"/>
    </row>
    <row r="58" spans="1:10" ht="10.9" customHeight="1" x14ac:dyDescent="0.25">
      <c r="A58" s="53">
        <v>1232</v>
      </c>
      <c r="B58" s="25" t="s">
        <v>365</v>
      </c>
      <c r="C58" s="36">
        <v>0</v>
      </c>
      <c r="D58" s="54">
        <v>0</v>
      </c>
      <c r="E58" s="54">
        <v>0</v>
      </c>
      <c r="F58" s="25"/>
      <c r="G58" s="25"/>
      <c r="H58" s="25"/>
      <c r="I58" s="25"/>
      <c r="J58" s="25"/>
    </row>
    <row r="59" spans="1:10" ht="10.9" customHeight="1" x14ac:dyDescent="0.25">
      <c r="A59" s="53">
        <v>1233</v>
      </c>
      <c r="B59" s="25" t="s">
        <v>366</v>
      </c>
      <c r="C59" s="36">
        <v>76816466.180000007</v>
      </c>
      <c r="D59" s="54">
        <v>2640932.16</v>
      </c>
      <c r="E59" s="54">
        <v>28528373.68</v>
      </c>
      <c r="F59" s="25"/>
      <c r="G59" s="25"/>
      <c r="H59" s="25"/>
      <c r="I59" s="25"/>
      <c r="J59" s="25"/>
    </row>
    <row r="60" spans="1:10" ht="10.9" customHeight="1" x14ac:dyDescent="0.25">
      <c r="A60" s="53">
        <v>1234</v>
      </c>
      <c r="B60" s="25" t="s">
        <v>367</v>
      </c>
      <c r="C60" s="36">
        <v>0</v>
      </c>
      <c r="D60" s="54">
        <v>0</v>
      </c>
      <c r="E60" s="54">
        <v>0</v>
      </c>
      <c r="F60" s="25"/>
      <c r="G60" s="25"/>
      <c r="H60" s="25"/>
      <c r="I60" s="25"/>
      <c r="J60" s="25"/>
    </row>
    <row r="61" spans="1:10" ht="10.9" customHeight="1" x14ac:dyDescent="0.25">
      <c r="A61" s="53">
        <v>1235</v>
      </c>
      <c r="B61" s="25" t="s">
        <v>368</v>
      </c>
      <c r="C61" s="36">
        <v>0</v>
      </c>
      <c r="D61" s="54">
        <v>0</v>
      </c>
      <c r="E61" s="54">
        <v>0</v>
      </c>
      <c r="F61" s="25"/>
      <c r="G61" s="25"/>
      <c r="H61" s="25"/>
      <c r="I61" s="25"/>
      <c r="J61" s="25"/>
    </row>
    <row r="62" spans="1:10" ht="10.9" customHeight="1" x14ac:dyDescent="0.25">
      <c r="A62" s="53">
        <v>1236</v>
      </c>
      <c r="B62" s="25" t="s">
        <v>369</v>
      </c>
      <c r="C62" s="36">
        <v>0</v>
      </c>
      <c r="D62" s="54">
        <v>0</v>
      </c>
      <c r="E62" s="54">
        <v>0</v>
      </c>
      <c r="F62" s="25"/>
      <c r="G62" s="25"/>
      <c r="H62" s="25"/>
      <c r="I62" s="25"/>
      <c r="J62" s="25"/>
    </row>
    <row r="63" spans="1:10" ht="10.9" customHeight="1" x14ac:dyDescent="0.25">
      <c r="A63" s="53">
        <v>1239</v>
      </c>
      <c r="B63" s="25" t="s">
        <v>370</v>
      </c>
      <c r="C63" s="36">
        <v>0</v>
      </c>
      <c r="D63" s="54">
        <v>0</v>
      </c>
      <c r="E63" s="54">
        <v>0</v>
      </c>
      <c r="F63" s="25"/>
      <c r="G63" s="25"/>
      <c r="H63" s="25"/>
      <c r="I63" s="25"/>
      <c r="J63" s="25"/>
    </row>
    <row r="64" spans="1:10" ht="10.9" customHeight="1" x14ac:dyDescent="0.25">
      <c r="A64" s="53">
        <v>1240</v>
      </c>
      <c r="B64" s="25" t="s">
        <v>371</v>
      </c>
      <c r="C64" s="36">
        <v>55254337.969999999</v>
      </c>
      <c r="D64" s="54">
        <v>3927504.96</v>
      </c>
      <c r="E64" s="54">
        <v>41073300.020000003</v>
      </c>
      <c r="F64" s="25"/>
      <c r="G64" s="25"/>
      <c r="H64" s="25"/>
      <c r="I64" s="25"/>
      <c r="J64" s="25"/>
    </row>
    <row r="65" spans="1:10" ht="10.9" customHeight="1" x14ac:dyDescent="0.25">
      <c r="A65" s="53">
        <v>1241</v>
      </c>
      <c r="B65" s="25" t="s">
        <v>372</v>
      </c>
      <c r="C65" s="36">
        <v>24525647.600000001</v>
      </c>
      <c r="D65" s="54">
        <v>1555689.4399999997</v>
      </c>
      <c r="E65" s="54">
        <v>19063066.93</v>
      </c>
      <c r="F65" s="25"/>
      <c r="G65" s="25"/>
      <c r="H65" s="25"/>
      <c r="I65" s="25"/>
      <c r="J65" s="25"/>
    </row>
    <row r="66" spans="1:10" ht="10.9" customHeight="1" x14ac:dyDescent="0.25">
      <c r="A66" s="53">
        <v>1242</v>
      </c>
      <c r="B66" s="25" t="s">
        <v>373</v>
      </c>
      <c r="C66" s="36">
        <v>2211445.15</v>
      </c>
      <c r="D66" s="54">
        <v>304717.99</v>
      </c>
      <c r="E66" s="54">
        <v>1105667.95</v>
      </c>
      <c r="F66" s="25"/>
      <c r="G66" s="25"/>
      <c r="H66" s="25"/>
      <c r="I66" s="25"/>
      <c r="J66" s="25"/>
    </row>
    <row r="67" spans="1:10" ht="10.9" customHeight="1" x14ac:dyDescent="0.25">
      <c r="A67" s="53">
        <v>1243</v>
      </c>
      <c r="B67" s="25" t="s">
        <v>374</v>
      </c>
      <c r="C67" s="36">
        <v>8458937.0800000001</v>
      </c>
      <c r="D67" s="54">
        <v>527940.36</v>
      </c>
      <c r="E67" s="54">
        <v>5399291.4299999997</v>
      </c>
      <c r="F67" s="25"/>
      <c r="G67" s="25"/>
      <c r="H67" s="25"/>
      <c r="I67" s="25"/>
      <c r="J67" s="25"/>
    </row>
    <row r="68" spans="1:10" ht="10.9" customHeight="1" x14ac:dyDescent="0.25">
      <c r="A68" s="53">
        <v>1244</v>
      </c>
      <c r="B68" s="25" t="s">
        <v>375</v>
      </c>
      <c r="C68" s="36">
        <v>16811454.289999999</v>
      </c>
      <c r="D68" s="54">
        <v>1365686.3</v>
      </c>
      <c r="E68" s="54">
        <v>13298742.040000001</v>
      </c>
      <c r="F68" s="25"/>
      <c r="G68" s="25"/>
      <c r="H68" s="25"/>
      <c r="I68" s="25"/>
      <c r="J68" s="25"/>
    </row>
    <row r="69" spans="1:10" ht="10.9" customHeight="1" x14ac:dyDescent="0.25">
      <c r="A69" s="53">
        <v>1245</v>
      </c>
      <c r="B69" s="25" t="s">
        <v>376</v>
      </c>
      <c r="C69" s="36">
        <v>639645.43000000005</v>
      </c>
      <c r="D69" s="54">
        <v>11113.380000000001</v>
      </c>
      <c r="E69" s="54">
        <v>623554.9</v>
      </c>
      <c r="F69" s="25"/>
      <c r="G69" s="25"/>
      <c r="H69" s="25"/>
      <c r="I69" s="25"/>
      <c r="J69" s="25"/>
    </row>
    <row r="70" spans="1:10" ht="10.9" customHeight="1" x14ac:dyDescent="0.25">
      <c r="A70" s="53">
        <v>1246</v>
      </c>
      <c r="B70" s="25" t="s">
        <v>377</v>
      </c>
      <c r="C70" s="36">
        <v>2607208.42</v>
      </c>
      <c r="D70" s="54">
        <v>162357.49</v>
      </c>
      <c r="E70" s="54">
        <v>1582976.77</v>
      </c>
      <c r="F70" s="25"/>
      <c r="G70" s="25"/>
      <c r="H70" s="25"/>
      <c r="I70" s="25"/>
      <c r="J70" s="25"/>
    </row>
    <row r="71" spans="1:10" ht="10.9" customHeight="1" x14ac:dyDescent="0.25">
      <c r="A71" s="53">
        <v>1247</v>
      </c>
      <c r="B71" s="25" t="s">
        <v>378</v>
      </c>
      <c r="C71" s="36">
        <v>0</v>
      </c>
      <c r="D71" s="54">
        <v>0</v>
      </c>
      <c r="E71" s="54">
        <v>0</v>
      </c>
      <c r="F71" s="25"/>
      <c r="G71" s="25"/>
      <c r="H71" s="25"/>
      <c r="I71" s="25"/>
      <c r="J71" s="25"/>
    </row>
    <row r="72" spans="1:10" ht="10.9" customHeight="1" x14ac:dyDescent="0.25">
      <c r="A72" s="53">
        <v>1248</v>
      </c>
      <c r="B72" s="25" t="s">
        <v>379</v>
      </c>
      <c r="C72" s="36">
        <v>0</v>
      </c>
      <c r="D72" s="54">
        <v>0</v>
      </c>
      <c r="E72" s="54">
        <v>0</v>
      </c>
      <c r="F72" s="25"/>
      <c r="G72" s="25"/>
      <c r="H72" s="25"/>
      <c r="I72" s="25"/>
      <c r="J72" s="25"/>
    </row>
    <row r="73" spans="1:10" ht="10.9" customHeight="1" x14ac:dyDescent="0.25">
      <c r="A73" s="25"/>
      <c r="B73" s="25"/>
      <c r="C73" s="25"/>
      <c r="D73" s="25"/>
      <c r="E73" s="25"/>
      <c r="F73" s="25"/>
      <c r="G73" s="25"/>
      <c r="H73" s="25"/>
      <c r="I73" s="25"/>
      <c r="J73" s="25"/>
    </row>
    <row r="74" spans="1:10" ht="10.9" customHeight="1" x14ac:dyDescent="0.25">
      <c r="A74" s="23" t="s">
        <v>380</v>
      </c>
      <c r="B74" s="23"/>
      <c r="C74" s="23"/>
      <c r="D74" s="23"/>
      <c r="E74" s="23"/>
      <c r="F74" s="23"/>
      <c r="G74" s="23"/>
      <c r="H74" s="25"/>
      <c r="I74" s="25"/>
      <c r="J74" s="25"/>
    </row>
    <row r="75" spans="1:10" ht="23.45" customHeight="1" x14ac:dyDescent="0.25">
      <c r="A75" s="28" t="s">
        <v>99</v>
      </c>
      <c r="B75" s="28" t="s">
        <v>100</v>
      </c>
      <c r="C75" s="28" t="s">
        <v>101</v>
      </c>
      <c r="D75" s="28" t="s">
        <v>381</v>
      </c>
      <c r="E75" s="28" t="s">
        <v>382</v>
      </c>
      <c r="F75" s="55" t="s">
        <v>383</v>
      </c>
      <c r="G75" s="28" t="s">
        <v>384</v>
      </c>
      <c r="H75" s="25"/>
      <c r="I75" s="25"/>
      <c r="J75" s="25"/>
    </row>
    <row r="76" spans="1:10" ht="10.9" customHeight="1" x14ac:dyDescent="0.25">
      <c r="A76" s="53">
        <v>1250</v>
      </c>
      <c r="B76" s="25" t="s">
        <v>385</v>
      </c>
      <c r="C76" s="54">
        <v>19087.8</v>
      </c>
      <c r="D76" s="54">
        <v>19087.8</v>
      </c>
      <c r="E76" s="54">
        <v>19087.8</v>
      </c>
      <c r="F76" s="25"/>
      <c r="G76" s="25"/>
      <c r="H76" s="25"/>
      <c r="I76" s="25"/>
      <c r="J76" s="25"/>
    </row>
    <row r="77" spans="1:10" ht="10.9" customHeight="1" x14ac:dyDescent="0.25">
      <c r="A77" s="53">
        <v>1251</v>
      </c>
      <c r="B77" s="25" t="s">
        <v>386</v>
      </c>
      <c r="C77" s="54">
        <v>19087.8</v>
      </c>
      <c r="D77" s="54">
        <v>19087.8</v>
      </c>
      <c r="E77" s="54">
        <v>19087.8</v>
      </c>
      <c r="F77" s="25"/>
      <c r="G77" s="25"/>
      <c r="H77" s="25"/>
      <c r="I77" s="25"/>
      <c r="J77" s="25"/>
    </row>
    <row r="78" spans="1:10" ht="10.9" customHeight="1" x14ac:dyDescent="0.25">
      <c r="A78" s="53">
        <v>1252</v>
      </c>
      <c r="B78" s="25" t="s">
        <v>387</v>
      </c>
      <c r="C78" s="54">
        <v>0</v>
      </c>
      <c r="D78" s="54">
        <v>0</v>
      </c>
      <c r="E78" s="54">
        <v>0</v>
      </c>
      <c r="F78" s="25"/>
      <c r="G78" s="25"/>
      <c r="H78" s="25"/>
      <c r="I78" s="25"/>
      <c r="J78" s="25"/>
    </row>
    <row r="79" spans="1:10" ht="10.9" customHeight="1" x14ac:dyDescent="0.25">
      <c r="A79" s="53">
        <v>1253</v>
      </c>
      <c r="B79" s="25" t="s">
        <v>388</v>
      </c>
      <c r="C79" s="54">
        <v>0</v>
      </c>
      <c r="D79" s="54">
        <v>0</v>
      </c>
      <c r="E79" s="54">
        <v>0</v>
      </c>
      <c r="F79" s="25"/>
      <c r="G79" s="25"/>
      <c r="H79" s="25"/>
      <c r="I79" s="25"/>
      <c r="J79" s="25"/>
    </row>
    <row r="80" spans="1:10" ht="10.9" customHeight="1" x14ac:dyDescent="0.25">
      <c r="A80" s="53">
        <v>1254</v>
      </c>
      <c r="B80" s="25" t="s">
        <v>389</v>
      </c>
      <c r="C80" s="54">
        <v>0</v>
      </c>
      <c r="D80" s="54">
        <v>0</v>
      </c>
      <c r="E80" s="54">
        <v>0</v>
      </c>
      <c r="F80" s="25"/>
      <c r="G80" s="25"/>
      <c r="H80" s="25"/>
      <c r="I80" s="25"/>
      <c r="J80" s="25"/>
    </row>
    <row r="81" spans="1:7" ht="10.9" customHeight="1" x14ac:dyDescent="0.25">
      <c r="A81" s="53">
        <v>1259</v>
      </c>
      <c r="B81" s="25" t="s">
        <v>390</v>
      </c>
      <c r="C81" s="54">
        <v>0</v>
      </c>
      <c r="D81" s="54">
        <v>0</v>
      </c>
      <c r="E81" s="54">
        <v>0</v>
      </c>
      <c r="F81" s="25"/>
      <c r="G81" s="25"/>
    </row>
    <row r="82" spans="1:7" ht="10.9" customHeight="1" x14ac:dyDescent="0.25">
      <c r="A82" s="53">
        <v>1270</v>
      </c>
      <c r="B82" s="25" t="s">
        <v>391</v>
      </c>
      <c r="C82" s="54">
        <v>0</v>
      </c>
      <c r="D82" s="57"/>
      <c r="E82" s="57"/>
      <c r="F82" s="25"/>
      <c r="G82" s="25"/>
    </row>
    <row r="83" spans="1:7" ht="10.9" customHeight="1" x14ac:dyDescent="0.25">
      <c r="A83" s="53">
        <v>1271</v>
      </c>
      <c r="B83" s="25" t="s">
        <v>392</v>
      </c>
      <c r="C83" s="54">
        <v>0</v>
      </c>
      <c r="D83" s="57"/>
      <c r="E83" s="57"/>
      <c r="F83" s="25"/>
      <c r="G83" s="25"/>
    </row>
    <row r="84" spans="1:7" ht="10.9" customHeight="1" x14ac:dyDescent="0.25">
      <c r="A84" s="53">
        <v>1272</v>
      </c>
      <c r="B84" s="25" t="s">
        <v>393</v>
      </c>
      <c r="C84" s="54">
        <v>0</v>
      </c>
      <c r="D84" s="57"/>
      <c r="E84" s="57"/>
      <c r="F84" s="25"/>
      <c r="G84" s="25"/>
    </row>
    <row r="85" spans="1:7" ht="10.9" customHeight="1" x14ac:dyDescent="0.25">
      <c r="A85" s="53">
        <v>1273</v>
      </c>
      <c r="B85" s="25" t="s">
        <v>394</v>
      </c>
      <c r="C85" s="54">
        <v>0</v>
      </c>
      <c r="D85" s="57"/>
      <c r="E85" s="57"/>
      <c r="F85" s="25"/>
      <c r="G85" s="25"/>
    </row>
    <row r="86" spans="1:7" ht="10.9" customHeight="1" x14ac:dyDescent="0.25">
      <c r="A86" s="53">
        <v>1274</v>
      </c>
      <c r="B86" s="25" t="s">
        <v>395</v>
      </c>
      <c r="C86" s="54">
        <v>0</v>
      </c>
      <c r="D86" s="57"/>
      <c r="E86" s="57"/>
      <c r="F86" s="25"/>
      <c r="G86" s="25"/>
    </row>
    <row r="87" spans="1:7" ht="10.9" customHeight="1" x14ac:dyDescent="0.25">
      <c r="A87" s="53">
        <v>1275</v>
      </c>
      <c r="B87" s="25" t="s">
        <v>396</v>
      </c>
      <c r="C87" s="54">
        <v>0</v>
      </c>
      <c r="D87" s="57"/>
      <c r="E87" s="57"/>
      <c r="F87" s="25"/>
      <c r="G87" s="25"/>
    </row>
    <row r="88" spans="1:7" ht="10.9" customHeight="1" x14ac:dyDescent="0.25">
      <c r="A88" s="53">
        <v>1279</v>
      </c>
      <c r="B88" s="25" t="s">
        <v>397</v>
      </c>
      <c r="C88" s="54">
        <v>0</v>
      </c>
      <c r="D88" s="57"/>
      <c r="E88" s="57"/>
      <c r="F88" s="25"/>
      <c r="G88" s="25"/>
    </row>
    <row r="89" spans="1:7" ht="10.9" customHeight="1" x14ac:dyDescent="0.25">
      <c r="A89" s="25"/>
      <c r="B89" s="25"/>
      <c r="C89" s="25"/>
      <c r="D89" s="25"/>
      <c r="E89" s="25"/>
      <c r="F89" s="25"/>
      <c r="G89" s="25"/>
    </row>
    <row r="90" spans="1:7" ht="10.9" customHeight="1" x14ac:dyDescent="0.25">
      <c r="A90" s="23" t="s">
        <v>398</v>
      </c>
      <c r="B90" s="23"/>
      <c r="C90" s="23"/>
      <c r="D90" s="23"/>
      <c r="E90" s="23"/>
      <c r="F90" s="23"/>
      <c r="G90" s="23"/>
    </row>
    <row r="91" spans="1:7" ht="10.9" customHeight="1" x14ac:dyDescent="0.25">
      <c r="A91" s="28" t="s">
        <v>99</v>
      </c>
      <c r="B91" s="28" t="s">
        <v>100</v>
      </c>
      <c r="C91" s="28" t="s">
        <v>101</v>
      </c>
      <c r="D91" s="28" t="s">
        <v>360</v>
      </c>
      <c r="E91" s="28"/>
      <c r="F91" s="28"/>
      <c r="G91" s="28"/>
    </row>
    <row r="92" spans="1:7" ht="10.9" customHeight="1" x14ac:dyDescent="0.25">
      <c r="A92" s="53">
        <v>1160</v>
      </c>
      <c r="B92" s="25" t="s">
        <v>399</v>
      </c>
      <c r="C92" s="54">
        <v>0</v>
      </c>
      <c r="D92" s="25"/>
      <c r="E92" s="25"/>
      <c r="F92" s="25"/>
      <c r="G92" s="25"/>
    </row>
    <row r="93" spans="1:7" ht="10.9" customHeight="1" x14ac:dyDescent="0.25">
      <c r="A93" s="53">
        <v>1161</v>
      </c>
      <c r="B93" s="25" t="s">
        <v>400</v>
      </c>
      <c r="C93" s="54">
        <v>0</v>
      </c>
      <c r="D93" s="25"/>
      <c r="E93" s="25"/>
      <c r="F93" s="25"/>
      <c r="G93" s="25"/>
    </row>
    <row r="94" spans="1:7" ht="10.9" customHeight="1" x14ac:dyDescent="0.25">
      <c r="A94" s="53">
        <v>1162</v>
      </c>
      <c r="B94" s="25" t="s">
        <v>401</v>
      </c>
      <c r="C94" s="54">
        <v>0</v>
      </c>
      <c r="D94" s="25"/>
      <c r="E94" s="25"/>
      <c r="F94" s="25"/>
      <c r="G94" s="25"/>
    </row>
    <row r="95" spans="1:7" ht="10.9" customHeight="1" x14ac:dyDescent="0.25">
      <c r="A95" s="25"/>
      <c r="B95" s="25"/>
      <c r="C95" s="25"/>
      <c r="D95" s="25"/>
      <c r="E95" s="25"/>
      <c r="F95" s="25"/>
      <c r="G95" s="25"/>
    </row>
    <row r="96" spans="1:7" ht="10.9" customHeight="1" x14ac:dyDescent="0.25">
      <c r="A96" s="23" t="s">
        <v>402</v>
      </c>
      <c r="B96" s="23"/>
      <c r="C96" s="23"/>
      <c r="D96" s="23"/>
      <c r="E96" s="23"/>
      <c r="F96" s="23"/>
      <c r="G96" s="23"/>
    </row>
    <row r="97" spans="1:8" ht="10.9" customHeight="1" x14ac:dyDescent="0.25">
      <c r="A97" s="28" t="s">
        <v>99</v>
      </c>
      <c r="B97" s="28" t="s">
        <v>100</v>
      </c>
      <c r="C97" s="28" t="s">
        <v>101</v>
      </c>
      <c r="D97" s="28" t="s">
        <v>325</v>
      </c>
      <c r="E97" s="28"/>
      <c r="F97" s="28"/>
      <c r="G97" s="28"/>
      <c r="H97" s="28"/>
    </row>
    <row r="98" spans="1:8" ht="10.9" customHeight="1" x14ac:dyDescent="0.25">
      <c r="A98" s="53">
        <v>1190</v>
      </c>
      <c r="B98" s="25" t="s">
        <v>403</v>
      </c>
      <c r="C98" s="54">
        <v>0</v>
      </c>
      <c r="D98" s="25"/>
      <c r="E98" s="25"/>
      <c r="F98" s="25"/>
      <c r="G98" s="25"/>
      <c r="H98" s="25"/>
    </row>
    <row r="99" spans="1:8" ht="10.9" customHeight="1" x14ac:dyDescent="0.25">
      <c r="A99" s="53">
        <v>1191</v>
      </c>
      <c r="B99" s="25" t="s">
        <v>404</v>
      </c>
      <c r="C99" s="54">
        <v>0</v>
      </c>
      <c r="D99" s="25"/>
      <c r="E99" s="25"/>
      <c r="F99" s="25"/>
      <c r="G99" s="25"/>
      <c r="H99" s="25"/>
    </row>
    <row r="100" spans="1:8" ht="10.9" customHeight="1" x14ac:dyDescent="0.25">
      <c r="A100" s="53">
        <v>1192</v>
      </c>
      <c r="B100" s="25" t="s">
        <v>405</v>
      </c>
      <c r="C100" s="54">
        <v>0</v>
      </c>
      <c r="D100" s="25"/>
      <c r="E100" s="25"/>
      <c r="F100" s="25"/>
      <c r="G100" s="25"/>
      <c r="H100" s="25"/>
    </row>
    <row r="101" spans="1:8" ht="10.9" customHeight="1" x14ac:dyDescent="0.25">
      <c r="A101" s="53">
        <v>1193</v>
      </c>
      <c r="B101" s="25" t="s">
        <v>406</v>
      </c>
      <c r="C101" s="54">
        <v>0</v>
      </c>
      <c r="D101" s="25"/>
      <c r="E101" s="25"/>
      <c r="F101" s="25"/>
      <c r="G101" s="25"/>
      <c r="H101" s="25"/>
    </row>
    <row r="102" spans="1:8" ht="10.9" customHeight="1" x14ac:dyDescent="0.25">
      <c r="A102" s="53">
        <v>1194</v>
      </c>
      <c r="B102" s="25" t="s">
        <v>407</v>
      </c>
      <c r="C102" s="54">
        <v>0</v>
      </c>
      <c r="D102" s="25"/>
      <c r="E102" s="25"/>
      <c r="F102" s="25"/>
      <c r="G102" s="25"/>
      <c r="H102" s="25"/>
    </row>
    <row r="103" spans="1:8" ht="10.9" customHeight="1" x14ac:dyDescent="0.25">
      <c r="A103" s="53">
        <v>1290</v>
      </c>
      <c r="B103" s="25" t="s">
        <v>408</v>
      </c>
      <c r="C103" s="54">
        <v>0</v>
      </c>
      <c r="D103" s="25"/>
      <c r="E103" s="25"/>
      <c r="F103" s="25"/>
      <c r="G103" s="25"/>
      <c r="H103" s="25"/>
    </row>
    <row r="104" spans="1:8" ht="10.9" customHeight="1" x14ac:dyDescent="0.25">
      <c r="A104" s="53">
        <v>1291</v>
      </c>
      <c r="B104" s="25" t="s">
        <v>409</v>
      </c>
      <c r="C104" s="54">
        <v>0</v>
      </c>
      <c r="D104" s="25"/>
      <c r="E104" s="25"/>
      <c r="F104" s="25"/>
      <c r="G104" s="25"/>
      <c r="H104" s="25"/>
    </row>
    <row r="105" spans="1:8" ht="10.9" customHeight="1" x14ac:dyDescent="0.25">
      <c r="A105" s="53">
        <v>1292</v>
      </c>
      <c r="B105" s="25" t="s">
        <v>410</v>
      </c>
      <c r="C105" s="54">
        <v>0</v>
      </c>
      <c r="D105" s="25"/>
      <c r="E105" s="25"/>
      <c r="F105" s="25"/>
      <c r="G105" s="25"/>
      <c r="H105" s="25"/>
    </row>
    <row r="106" spans="1:8" ht="10.9" customHeight="1" x14ac:dyDescent="0.25">
      <c r="A106" s="53">
        <v>1293</v>
      </c>
      <c r="B106" s="25" t="s">
        <v>411</v>
      </c>
      <c r="C106" s="54">
        <v>0</v>
      </c>
      <c r="D106" s="25"/>
      <c r="E106" s="25"/>
      <c r="F106" s="25"/>
      <c r="G106" s="25"/>
      <c r="H106" s="25"/>
    </row>
    <row r="107" spans="1:8" ht="10.9" customHeight="1" x14ac:dyDescent="0.25">
      <c r="A107" s="25"/>
      <c r="B107" s="25"/>
      <c r="C107" s="25"/>
      <c r="D107" s="25"/>
      <c r="E107" s="25"/>
      <c r="F107" s="25"/>
      <c r="G107" s="25"/>
      <c r="H107" s="25"/>
    </row>
    <row r="108" spans="1:8" ht="10.9" customHeight="1" x14ac:dyDescent="0.25">
      <c r="A108" s="23" t="s">
        <v>412</v>
      </c>
      <c r="B108" s="23"/>
      <c r="C108" s="23"/>
      <c r="D108" s="23"/>
      <c r="E108" s="23"/>
      <c r="F108" s="23"/>
      <c r="G108" s="23"/>
      <c r="H108" s="23"/>
    </row>
    <row r="109" spans="1:8" ht="10.9" customHeight="1" x14ac:dyDescent="0.25">
      <c r="A109" s="28" t="s">
        <v>99</v>
      </c>
      <c r="B109" s="28" t="s">
        <v>100</v>
      </c>
      <c r="C109" s="28" t="s">
        <v>101</v>
      </c>
      <c r="D109" s="28" t="s">
        <v>321</v>
      </c>
      <c r="E109" s="28" t="s">
        <v>322</v>
      </c>
      <c r="F109" s="28" t="s">
        <v>323</v>
      </c>
      <c r="G109" s="28" t="s">
        <v>413</v>
      </c>
      <c r="H109" s="28" t="s">
        <v>414</v>
      </c>
    </row>
    <row r="110" spans="1:8" ht="10.9" customHeight="1" x14ac:dyDescent="0.25">
      <c r="A110" s="53">
        <v>2110</v>
      </c>
      <c r="B110" s="25" t="s">
        <v>415</v>
      </c>
      <c r="C110" s="54">
        <v>12073011.789999999</v>
      </c>
      <c r="D110" s="54">
        <v>11931169</v>
      </c>
      <c r="E110" s="54">
        <v>0</v>
      </c>
      <c r="F110" s="54">
        <v>0</v>
      </c>
      <c r="G110" s="54">
        <v>141842.79</v>
      </c>
      <c r="H110" s="25"/>
    </row>
    <row r="111" spans="1:8" ht="10.9" customHeight="1" x14ac:dyDescent="0.25">
      <c r="A111" s="53">
        <v>2111</v>
      </c>
      <c r="B111" s="25" t="s">
        <v>416</v>
      </c>
      <c r="C111" s="54">
        <v>33442.32</v>
      </c>
      <c r="D111" s="54">
        <v>33442.32</v>
      </c>
      <c r="E111" s="54">
        <v>0</v>
      </c>
      <c r="F111" s="54">
        <v>0</v>
      </c>
      <c r="G111" s="54">
        <v>0</v>
      </c>
      <c r="H111" s="25"/>
    </row>
    <row r="112" spans="1:8" ht="10.9" customHeight="1" x14ac:dyDescent="0.25">
      <c r="A112" s="53">
        <v>2112</v>
      </c>
      <c r="B112" s="25" t="s">
        <v>417</v>
      </c>
      <c r="C112" s="54">
        <v>4261749.9800000004</v>
      </c>
      <c r="D112" s="54">
        <v>4261749.9800000004</v>
      </c>
      <c r="E112" s="54">
        <v>0</v>
      </c>
      <c r="F112" s="54">
        <v>0</v>
      </c>
      <c r="G112" s="54">
        <v>0</v>
      </c>
      <c r="H112" s="25"/>
    </row>
    <row r="113" spans="1:8" ht="10.9" customHeight="1" x14ac:dyDescent="0.25">
      <c r="A113" s="53">
        <v>2113</v>
      </c>
      <c r="B113" s="25" t="s">
        <v>418</v>
      </c>
      <c r="C113" s="54">
        <v>0</v>
      </c>
      <c r="D113" s="54">
        <v>0</v>
      </c>
      <c r="E113" s="54">
        <v>0</v>
      </c>
      <c r="F113" s="54">
        <v>0</v>
      </c>
      <c r="G113" s="54">
        <v>0</v>
      </c>
      <c r="H113" s="25"/>
    </row>
    <row r="114" spans="1:8" ht="10.9" customHeight="1" x14ac:dyDescent="0.25">
      <c r="A114" s="53">
        <v>2114</v>
      </c>
      <c r="B114" s="25" t="s">
        <v>419</v>
      </c>
      <c r="C114" s="54">
        <v>0</v>
      </c>
      <c r="D114" s="54">
        <v>0</v>
      </c>
      <c r="E114" s="54">
        <v>0</v>
      </c>
      <c r="F114" s="54">
        <v>0</v>
      </c>
      <c r="G114" s="54">
        <v>0</v>
      </c>
      <c r="H114" s="25"/>
    </row>
    <row r="115" spans="1:8" ht="10.9" customHeight="1" x14ac:dyDescent="0.25">
      <c r="A115" s="53">
        <v>2115</v>
      </c>
      <c r="B115" s="25" t="s">
        <v>420</v>
      </c>
      <c r="C115" s="54">
        <v>0</v>
      </c>
      <c r="D115" s="54">
        <v>0</v>
      </c>
      <c r="E115" s="54">
        <v>0</v>
      </c>
      <c r="F115" s="54">
        <v>0</v>
      </c>
      <c r="G115" s="54">
        <v>0</v>
      </c>
      <c r="H115" s="25"/>
    </row>
    <row r="116" spans="1:8" ht="10.9" customHeight="1" x14ac:dyDescent="0.25">
      <c r="A116" s="53">
        <v>2116</v>
      </c>
      <c r="B116" s="25" t="s">
        <v>421</v>
      </c>
      <c r="C116" s="54">
        <v>675.35</v>
      </c>
      <c r="D116" s="54">
        <v>675.35</v>
      </c>
      <c r="E116" s="54">
        <v>0</v>
      </c>
      <c r="F116" s="54">
        <v>0</v>
      </c>
      <c r="G116" s="54">
        <v>0</v>
      </c>
      <c r="H116" s="25"/>
    </row>
    <row r="117" spans="1:8" ht="10.9" customHeight="1" x14ac:dyDescent="0.25">
      <c r="A117" s="53">
        <v>2117</v>
      </c>
      <c r="B117" s="25" t="s">
        <v>422</v>
      </c>
      <c r="C117" s="54">
        <v>7460635.2199999997</v>
      </c>
      <c r="D117" s="54">
        <v>7460635.2199999997</v>
      </c>
      <c r="E117" s="54">
        <v>0</v>
      </c>
      <c r="F117" s="54">
        <v>0</v>
      </c>
      <c r="G117" s="54">
        <v>0</v>
      </c>
      <c r="H117" s="25"/>
    </row>
    <row r="118" spans="1:8" ht="10.9" customHeight="1" x14ac:dyDescent="0.25">
      <c r="A118" s="53">
        <v>2118</v>
      </c>
      <c r="B118" s="25" t="s">
        <v>423</v>
      </c>
      <c r="C118" s="54">
        <v>0</v>
      </c>
      <c r="D118" s="54">
        <v>0</v>
      </c>
      <c r="E118" s="54">
        <v>0</v>
      </c>
      <c r="F118" s="54">
        <v>0</v>
      </c>
      <c r="G118" s="54">
        <v>0</v>
      </c>
      <c r="H118" s="25"/>
    </row>
    <row r="119" spans="1:8" ht="10.9" customHeight="1" x14ac:dyDescent="0.25">
      <c r="A119" s="53">
        <v>2119</v>
      </c>
      <c r="B119" s="25" t="s">
        <v>424</v>
      </c>
      <c r="C119" s="54">
        <v>316508.92</v>
      </c>
      <c r="D119" s="54">
        <v>174666.12999999998</v>
      </c>
      <c r="E119" s="54">
        <v>0</v>
      </c>
      <c r="F119" s="54">
        <v>0</v>
      </c>
      <c r="G119" s="54">
        <v>141842.79</v>
      </c>
      <c r="H119" s="25"/>
    </row>
    <row r="120" spans="1:8" ht="10.9" customHeight="1" x14ac:dyDescent="0.25">
      <c r="A120" s="53">
        <v>2120</v>
      </c>
      <c r="B120" s="25" t="s">
        <v>425</v>
      </c>
      <c r="C120" s="54">
        <v>0</v>
      </c>
      <c r="D120" s="54">
        <v>0</v>
      </c>
      <c r="E120" s="54">
        <v>0</v>
      </c>
      <c r="F120" s="54">
        <v>0</v>
      </c>
      <c r="G120" s="54">
        <v>0</v>
      </c>
      <c r="H120" s="25"/>
    </row>
    <row r="121" spans="1:8" ht="10.9" customHeight="1" x14ac:dyDescent="0.25">
      <c r="A121" s="53">
        <v>2121</v>
      </c>
      <c r="B121" s="25" t="s">
        <v>426</v>
      </c>
      <c r="C121" s="54">
        <v>0</v>
      </c>
      <c r="D121" s="54">
        <v>0</v>
      </c>
      <c r="E121" s="54">
        <v>0</v>
      </c>
      <c r="F121" s="54">
        <v>0</v>
      </c>
      <c r="G121" s="54">
        <v>0</v>
      </c>
      <c r="H121" s="25"/>
    </row>
    <row r="122" spans="1:8" ht="10.9" customHeight="1" x14ac:dyDescent="0.25">
      <c r="A122" s="53">
        <v>2122</v>
      </c>
      <c r="B122" s="25" t="s">
        <v>427</v>
      </c>
      <c r="C122" s="54">
        <v>0</v>
      </c>
      <c r="D122" s="54">
        <v>0</v>
      </c>
      <c r="E122" s="54">
        <v>0</v>
      </c>
      <c r="F122" s="54">
        <v>0</v>
      </c>
      <c r="G122" s="54">
        <v>0</v>
      </c>
      <c r="H122" s="25"/>
    </row>
    <row r="123" spans="1:8" ht="10.9" customHeight="1" x14ac:dyDescent="0.25">
      <c r="A123" s="53">
        <v>2129</v>
      </c>
      <c r="B123" s="25" t="s">
        <v>428</v>
      </c>
      <c r="C123" s="54">
        <v>0</v>
      </c>
      <c r="D123" s="54">
        <v>0</v>
      </c>
      <c r="E123" s="54">
        <v>0</v>
      </c>
      <c r="F123" s="54">
        <v>0</v>
      </c>
      <c r="G123" s="54">
        <v>0</v>
      </c>
      <c r="H123" s="25"/>
    </row>
    <row r="124" spans="1:8" ht="10.9" customHeight="1" x14ac:dyDescent="0.25">
      <c r="A124" s="25"/>
      <c r="B124" s="25"/>
      <c r="C124" s="25"/>
      <c r="D124" s="25"/>
      <c r="E124" s="25"/>
      <c r="F124" s="25"/>
      <c r="G124" s="25"/>
      <c r="H124" s="25"/>
    </row>
    <row r="125" spans="1:8" ht="10.9" customHeight="1" x14ac:dyDescent="0.25">
      <c r="A125" s="23" t="s">
        <v>429</v>
      </c>
      <c r="B125" s="23"/>
      <c r="C125" s="23"/>
      <c r="D125" s="23"/>
      <c r="E125" s="23"/>
      <c r="F125" s="23"/>
      <c r="G125" s="23"/>
      <c r="H125" s="23"/>
    </row>
    <row r="126" spans="1:8" ht="10.9" customHeight="1" x14ac:dyDescent="0.25">
      <c r="A126" s="28" t="s">
        <v>99</v>
      </c>
      <c r="B126" s="28" t="s">
        <v>100</v>
      </c>
      <c r="C126" s="28" t="s">
        <v>101</v>
      </c>
      <c r="D126" s="28" t="s">
        <v>430</v>
      </c>
      <c r="E126" s="28" t="s">
        <v>325</v>
      </c>
      <c r="F126" s="28"/>
      <c r="G126" s="28"/>
      <c r="H126" s="28"/>
    </row>
    <row r="127" spans="1:8" ht="10.9" customHeight="1" x14ac:dyDescent="0.25">
      <c r="A127" s="53">
        <v>2160</v>
      </c>
      <c r="B127" s="25" t="s">
        <v>431</v>
      </c>
      <c r="C127" s="54">
        <v>0</v>
      </c>
      <c r="D127" s="25"/>
      <c r="E127" s="25"/>
      <c r="F127" s="25"/>
      <c r="G127" s="25"/>
      <c r="H127" s="25"/>
    </row>
    <row r="128" spans="1:8" ht="10.9" customHeight="1" x14ac:dyDescent="0.25">
      <c r="A128" s="53">
        <v>2161</v>
      </c>
      <c r="B128" s="25" t="s">
        <v>432</v>
      </c>
      <c r="C128" s="54">
        <v>0</v>
      </c>
      <c r="D128" s="25"/>
      <c r="E128" s="25"/>
      <c r="F128" s="25"/>
      <c r="G128" s="25"/>
      <c r="H128" s="25"/>
    </row>
    <row r="129" spans="1:5" ht="10.9" customHeight="1" x14ac:dyDescent="0.25">
      <c r="A129" s="53">
        <v>2162</v>
      </c>
      <c r="B129" s="25" t="s">
        <v>433</v>
      </c>
      <c r="C129" s="54">
        <v>0</v>
      </c>
      <c r="D129" s="25"/>
      <c r="E129" s="25"/>
    </row>
    <row r="130" spans="1:5" ht="10.9" customHeight="1" x14ac:dyDescent="0.25">
      <c r="A130" s="53">
        <v>2163</v>
      </c>
      <c r="B130" s="25" t="s">
        <v>434</v>
      </c>
      <c r="C130" s="54">
        <v>0</v>
      </c>
      <c r="D130" s="25"/>
      <c r="E130" s="25"/>
    </row>
    <row r="131" spans="1:5" ht="10.9" customHeight="1" x14ac:dyDescent="0.25">
      <c r="A131" s="53">
        <v>2164</v>
      </c>
      <c r="B131" s="25" t="s">
        <v>435</v>
      </c>
      <c r="C131" s="54">
        <v>0</v>
      </c>
      <c r="D131" s="25"/>
      <c r="E131" s="25"/>
    </row>
    <row r="132" spans="1:5" ht="10.9" customHeight="1" x14ac:dyDescent="0.25">
      <c r="A132" s="53">
        <v>2165</v>
      </c>
      <c r="B132" s="25" t="s">
        <v>436</v>
      </c>
      <c r="C132" s="54">
        <v>0</v>
      </c>
      <c r="D132" s="25"/>
      <c r="E132" s="25"/>
    </row>
    <row r="133" spans="1:5" ht="10.9" customHeight="1" x14ac:dyDescent="0.25">
      <c r="A133" s="53">
        <v>2166</v>
      </c>
      <c r="B133" s="25" t="s">
        <v>437</v>
      </c>
      <c r="C133" s="54">
        <v>0</v>
      </c>
      <c r="D133" s="25"/>
      <c r="E133" s="25"/>
    </row>
    <row r="134" spans="1:5" ht="10.9" customHeight="1" x14ac:dyDescent="0.25">
      <c r="A134" s="53">
        <v>2250</v>
      </c>
      <c r="B134" s="25" t="s">
        <v>438</v>
      </c>
      <c r="C134" s="54">
        <v>0</v>
      </c>
      <c r="D134" s="25"/>
      <c r="E134" s="25"/>
    </row>
    <row r="135" spans="1:5" ht="10.9" customHeight="1" x14ac:dyDescent="0.25">
      <c r="A135" s="53">
        <v>2251</v>
      </c>
      <c r="B135" s="25" t="s">
        <v>439</v>
      </c>
      <c r="C135" s="54">
        <v>0</v>
      </c>
      <c r="D135" s="25"/>
      <c r="E135" s="25"/>
    </row>
    <row r="136" spans="1:5" ht="10.9" customHeight="1" x14ac:dyDescent="0.25">
      <c r="A136" s="53">
        <v>2252</v>
      </c>
      <c r="B136" s="25" t="s">
        <v>440</v>
      </c>
      <c r="C136" s="54">
        <v>0</v>
      </c>
      <c r="D136" s="25"/>
      <c r="E136" s="25"/>
    </row>
    <row r="137" spans="1:5" ht="10.9" customHeight="1" x14ac:dyDescent="0.25">
      <c r="A137" s="53">
        <v>2253</v>
      </c>
      <c r="B137" s="25" t="s">
        <v>441</v>
      </c>
      <c r="C137" s="54">
        <v>0</v>
      </c>
      <c r="D137" s="25"/>
      <c r="E137" s="25"/>
    </row>
    <row r="138" spans="1:5" ht="10.9" customHeight="1" x14ac:dyDescent="0.25">
      <c r="A138" s="53">
        <v>2254</v>
      </c>
      <c r="B138" s="25" t="s">
        <v>442</v>
      </c>
      <c r="C138" s="54">
        <v>0</v>
      </c>
      <c r="D138" s="25"/>
      <c r="E138" s="25"/>
    </row>
    <row r="139" spans="1:5" ht="10.9" customHeight="1" x14ac:dyDescent="0.25">
      <c r="A139" s="53">
        <v>2255</v>
      </c>
      <c r="B139" s="25" t="s">
        <v>443</v>
      </c>
      <c r="C139" s="54">
        <v>0</v>
      </c>
      <c r="D139" s="25"/>
      <c r="E139" s="25"/>
    </row>
    <row r="140" spans="1:5" ht="10.9" customHeight="1" x14ac:dyDescent="0.25">
      <c r="A140" s="53">
        <v>2256</v>
      </c>
      <c r="B140" s="25" t="s">
        <v>444</v>
      </c>
      <c r="C140" s="54">
        <v>0</v>
      </c>
      <c r="D140" s="25"/>
      <c r="E140" s="25"/>
    </row>
    <row r="141" spans="1:5" ht="10.9" customHeight="1" x14ac:dyDescent="0.25">
      <c r="A141" s="25"/>
      <c r="B141" s="25"/>
      <c r="C141" s="25"/>
      <c r="D141" s="25"/>
      <c r="E141" s="25"/>
    </row>
    <row r="142" spans="1:5" ht="10.9" customHeight="1" x14ac:dyDescent="0.25">
      <c r="A142" s="23" t="s">
        <v>445</v>
      </c>
      <c r="B142" s="23"/>
      <c r="C142" s="23"/>
      <c r="D142" s="23"/>
      <c r="E142" s="23"/>
    </row>
    <row r="143" spans="1:5" ht="10.9" customHeight="1" x14ac:dyDescent="0.25">
      <c r="A143" s="58" t="s">
        <v>99</v>
      </c>
      <c r="B143" s="58" t="s">
        <v>100</v>
      </c>
      <c r="C143" s="58" t="s">
        <v>101</v>
      </c>
      <c r="D143" s="28" t="s">
        <v>430</v>
      </c>
      <c r="E143" s="28" t="s">
        <v>325</v>
      </c>
    </row>
    <row r="144" spans="1:5" ht="10.9" customHeight="1" x14ac:dyDescent="0.25">
      <c r="A144" s="53">
        <v>2150</v>
      </c>
      <c r="B144" s="25" t="s">
        <v>446</v>
      </c>
      <c r="C144" s="54">
        <v>0</v>
      </c>
      <c r="D144" s="25"/>
      <c r="E144" s="25"/>
    </row>
    <row r="145" spans="1:5" ht="10.9" customHeight="1" x14ac:dyDescent="0.25">
      <c r="A145" s="53">
        <v>2151</v>
      </c>
      <c r="B145" s="25" t="s">
        <v>447</v>
      </c>
      <c r="C145" s="54">
        <v>0</v>
      </c>
      <c r="D145" s="25"/>
      <c r="E145" s="25"/>
    </row>
    <row r="146" spans="1:5" ht="10.9" customHeight="1" x14ac:dyDescent="0.25">
      <c r="A146" s="53">
        <v>2152</v>
      </c>
      <c r="B146" s="25" t="s">
        <v>448</v>
      </c>
      <c r="C146" s="54">
        <v>0</v>
      </c>
      <c r="D146" s="25"/>
      <c r="E146" s="25"/>
    </row>
    <row r="147" spans="1:5" ht="10.9" customHeight="1" x14ac:dyDescent="0.25">
      <c r="A147" s="53">
        <v>2159</v>
      </c>
      <c r="B147" s="25" t="s">
        <v>449</v>
      </c>
      <c r="C147" s="54">
        <v>0</v>
      </c>
      <c r="D147" s="25"/>
      <c r="E147" s="25"/>
    </row>
    <row r="148" spans="1:5" ht="10.9" customHeight="1" x14ac:dyDescent="0.25">
      <c r="A148" s="53">
        <v>2240</v>
      </c>
      <c r="B148" s="25" t="s">
        <v>450</v>
      </c>
      <c r="C148" s="54">
        <v>0</v>
      </c>
      <c r="D148" s="25"/>
      <c r="E148" s="25"/>
    </row>
    <row r="149" spans="1:5" ht="10.9" customHeight="1" x14ac:dyDescent="0.25">
      <c r="A149" s="53">
        <v>2241</v>
      </c>
      <c r="B149" s="25" t="s">
        <v>451</v>
      </c>
      <c r="C149" s="54">
        <v>0</v>
      </c>
      <c r="D149" s="25"/>
      <c r="E149" s="25"/>
    </row>
    <row r="150" spans="1:5" ht="10.9" customHeight="1" x14ac:dyDescent="0.25">
      <c r="A150" s="53">
        <v>2242</v>
      </c>
      <c r="B150" s="25" t="s">
        <v>452</v>
      </c>
      <c r="C150" s="54">
        <v>0</v>
      </c>
      <c r="D150" s="25"/>
      <c r="E150" s="25"/>
    </row>
    <row r="151" spans="1:5" ht="10.9" customHeight="1" x14ac:dyDescent="0.25">
      <c r="A151" s="53">
        <v>2249</v>
      </c>
      <c r="B151" s="25" t="s">
        <v>453</v>
      </c>
      <c r="C151" s="54">
        <v>0</v>
      </c>
      <c r="D151" s="25"/>
      <c r="E151" s="25"/>
    </row>
    <row r="152" spans="1:5" ht="10.9" customHeight="1" x14ac:dyDescent="0.25">
      <c r="A152" s="53"/>
      <c r="B152" s="25"/>
      <c r="C152" s="54"/>
      <c r="D152" s="25"/>
      <c r="E152" s="25"/>
    </row>
    <row r="153" spans="1:5" ht="10.9" customHeight="1" x14ac:dyDescent="0.25">
      <c r="A153" s="23" t="s">
        <v>454</v>
      </c>
      <c r="B153" s="23"/>
      <c r="C153" s="23"/>
      <c r="D153" s="23"/>
      <c r="E153" s="23"/>
    </row>
    <row r="154" spans="1:5" ht="10.9" customHeight="1" x14ac:dyDescent="0.25">
      <c r="A154" s="58" t="s">
        <v>99</v>
      </c>
      <c r="B154" s="58" t="s">
        <v>100</v>
      </c>
      <c r="C154" s="58" t="s">
        <v>101</v>
      </c>
      <c r="D154" s="28" t="s">
        <v>430</v>
      </c>
      <c r="E154" s="28" t="s">
        <v>325</v>
      </c>
    </row>
    <row r="155" spans="1:5" ht="10.9" customHeight="1" x14ac:dyDescent="0.25">
      <c r="A155" s="53">
        <v>2170</v>
      </c>
      <c r="B155" s="25" t="s">
        <v>455</v>
      </c>
      <c r="C155" s="54">
        <v>133145.92000000001</v>
      </c>
      <c r="D155" s="25"/>
      <c r="E155" s="25"/>
    </row>
    <row r="156" spans="1:5" ht="10.9" customHeight="1" x14ac:dyDescent="0.25">
      <c r="A156" s="53">
        <v>2171</v>
      </c>
      <c r="B156" s="25" t="s">
        <v>456</v>
      </c>
      <c r="C156" s="54">
        <v>0</v>
      </c>
      <c r="D156" s="25"/>
      <c r="E156" s="25"/>
    </row>
    <row r="157" spans="1:5" ht="10.9" customHeight="1" x14ac:dyDescent="0.25">
      <c r="A157" s="53">
        <v>2172</v>
      </c>
      <c r="B157" s="25" t="s">
        <v>457</v>
      </c>
      <c r="C157" s="54">
        <v>0</v>
      </c>
      <c r="D157" s="25"/>
      <c r="E157" s="25"/>
    </row>
    <row r="158" spans="1:5" ht="10.9" customHeight="1" x14ac:dyDescent="0.25">
      <c r="A158" s="53">
        <v>2179</v>
      </c>
      <c r="B158" s="25" t="s">
        <v>458</v>
      </c>
      <c r="C158" s="54">
        <v>133145.92000000001</v>
      </c>
      <c r="D158" s="25"/>
      <c r="E158" s="25"/>
    </row>
    <row r="159" spans="1:5" ht="10.9" customHeight="1" x14ac:dyDescent="0.25">
      <c r="A159" s="53">
        <v>2260</v>
      </c>
      <c r="B159" s="25" t="s">
        <v>459</v>
      </c>
      <c r="C159" s="54">
        <v>0</v>
      </c>
      <c r="D159" s="25"/>
      <c r="E159" s="25"/>
    </row>
    <row r="160" spans="1:5" ht="10.9" customHeight="1" x14ac:dyDescent="0.25">
      <c r="A160" s="53">
        <v>2261</v>
      </c>
      <c r="B160" s="25" t="s">
        <v>460</v>
      </c>
      <c r="C160" s="54">
        <v>0</v>
      </c>
      <c r="D160" s="25"/>
      <c r="E160" s="25"/>
    </row>
    <row r="161" spans="1:5" ht="10.9" customHeight="1" x14ac:dyDescent="0.25">
      <c r="A161" s="53">
        <v>2262</v>
      </c>
      <c r="B161" s="25" t="s">
        <v>461</v>
      </c>
      <c r="C161" s="54">
        <v>0</v>
      </c>
      <c r="D161" s="25"/>
      <c r="E161" s="25"/>
    </row>
    <row r="162" spans="1:5" ht="10.9" customHeight="1" x14ac:dyDescent="0.25">
      <c r="A162" s="53">
        <v>2263</v>
      </c>
      <c r="B162" s="25" t="s">
        <v>462</v>
      </c>
      <c r="C162" s="54">
        <v>0</v>
      </c>
      <c r="D162" s="25"/>
      <c r="E162" s="25"/>
    </row>
    <row r="163" spans="1:5" ht="10.9" customHeight="1" x14ac:dyDescent="0.25">
      <c r="A163" s="53">
        <v>2269</v>
      </c>
      <c r="B163" s="25" t="s">
        <v>463</v>
      </c>
      <c r="C163" s="54">
        <v>0</v>
      </c>
      <c r="D163" s="25"/>
      <c r="E163" s="25"/>
    </row>
    <row r="164" spans="1:5" ht="10.9" customHeight="1" x14ac:dyDescent="0.25">
      <c r="A164" s="25"/>
      <c r="B164" s="25"/>
      <c r="C164" s="25"/>
      <c r="D164" s="25"/>
      <c r="E164" s="25"/>
    </row>
    <row r="165" spans="1:5" ht="10.9" customHeight="1" x14ac:dyDescent="0.25">
      <c r="A165" s="23" t="s">
        <v>464</v>
      </c>
      <c r="B165" s="23"/>
      <c r="C165" s="23"/>
      <c r="D165" s="23"/>
      <c r="E165" s="23"/>
    </row>
    <row r="166" spans="1:5" ht="10.9" customHeight="1" x14ac:dyDescent="0.25">
      <c r="A166" s="58" t="s">
        <v>99</v>
      </c>
      <c r="B166" s="58" t="s">
        <v>100</v>
      </c>
      <c r="C166" s="58" t="s">
        <v>101</v>
      </c>
      <c r="D166" s="28" t="s">
        <v>430</v>
      </c>
      <c r="E166" s="28" t="s">
        <v>325</v>
      </c>
    </row>
    <row r="167" spans="1:5" ht="10.9" customHeight="1" x14ac:dyDescent="0.25">
      <c r="A167" s="53">
        <v>2190</v>
      </c>
      <c r="B167" s="25" t="s">
        <v>465</v>
      </c>
      <c r="C167" s="54">
        <v>0</v>
      </c>
      <c r="D167" s="25"/>
      <c r="E167" s="25"/>
    </row>
    <row r="168" spans="1:5" ht="10.9" customHeight="1" x14ac:dyDescent="0.25">
      <c r="A168" s="53">
        <v>2191</v>
      </c>
      <c r="B168" s="25" t="s">
        <v>466</v>
      </c>
      <c r="C168" s="54">
        <v>0</v>
      </c>
      <c r="D168" s="25"/>
      <c r="E168" s="25"/>
    </row>
    <row r="169" spans="1:5" ht="10.9" customHeight="1" x14ac:dyDescent="0.25">
      <c r="A169" s="53">
        <v>2192</v>
      </c>
      <c r="B169" s="25" t="s">
        <v>467</v>
      </c>
      <c r="C169" s="54">
        <v>0</v>
      </c>
      <c r="D169" s="25"/>
      <c r="E169" s="25"/>
    </row>
    <row r="170" spans="1:5" ht="10.9" customHeight="1" x14ac:dyDescent="0.25">
      <c r="A170" s="53">
        <v>2199</v>
      </c>
      <c r="B170" s="25" t="s">
        <v>468</v>
      </c>
      <c r="C170" s="54">
        <v>0</v>
      </c>
      <c r="D170" s="25"/>
      <c r="E170" s="25"/>
    </row>
    <row r="171" spans="1:5" ht="10.9" customHeight="1" x14ac:dyDescent="0.25">
      <c r="A171" s="25"/>
      <c r="B171" s="25"/>
      <c r="C171" s="25"/>
      <c r="D171" s="25"/>
      <c r="E171" s="25"/>
    </row>
    <row r="172" spans="1:5" ht="10.9" customHeight="1" x14ac:dyDescent="0.25">
      <c r="A172" s="25"/>
      <c r="B172" s="25"/>
      <c r="C172" s="25"/>
      <c r="D172" s="25"/>
      <c r="E172" s="25"/>
    </row>
    <row r="173" spans="1:5" ht="10.9" customHeight="1" x14ac:dyDescent="0.25">
      <c r="A173" s="25"/>
      <c r="B173" s="25" t="s">
        <v>309</v>
      </c>
      <c r="C173" s="25"/>
      <c r="D173" s="25"/>
      <c r="E173" s="25"/>
    </row>
  </sheetData>
  <mergeCells count="4">
    <mergeCell ref="A1:H1"/>
    <mergeCell ref="A2:H2"/>
    <mergeCell ref="A3:H3"/>
    <mergeCell ref="A4:H4"/>
  </mergeCells>
  <pageMargins left="0.43307086614173229" right="0.27559055118110237" top="0.27559055118110237" bottom="0.98425196850393704" header="0" footer="0"/>
  <pageSetup scale="75" fitToHeight="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8" ht="11.25" customHeight="1" x14ac:dyDescent="0.25">
      <c r="A1" s="521" t="s">
        <v>1955</v>
      </c>
      <c r="B1" s="519"/>
      <c r="C1" s="519"/>
      <c r="D1" s="113" t="s">
        <v>92</v>
      </c>
      <c r="E1" s="114">
        <v>2024</v>
      </c>
    </row>
    <row r="2" spans="1:8" ht="11.25" customHeight="1" x14ac:dyDescent="0.25">
      <c r="A2" s="521" t="s">
        <v>469</v>
      </c>
      <c r="B2" s="519"/>
      <c r="C2" s="519"/>
      <c r="D2" s="113" t="s">
        <v>94</v>
      </c>
      <c r="E2" s="114" t="s">
        <v>636</v>
      </c>
    </row>
    <row r="3" spans="1:8" ht="11.25" customHeight="1" x14ac:dyDescent="0.25">
      <c r="A3" s="521" t="s">
        <v>1959</v>
      </c>
      <c r="B3" s="519"/>
      <c r="C3" s="519"/>
      <c r="D3" s="113" t="s">
        <v>95</v>
      </c>
      <c r="E3" s="114" t="s">
        <v>638</v>
      </c>
    </row>
    <row r="4" spans="1:8" ht="11.25" customHeight="1" x14ac:dyDescent="0.25">
      <c r="A4" s="521" t="s">
        <v>96</v>
      </c>
      <c r="B4" s="519"/>
      <c r="C4" s="519"/>
      <c r="D4" s="113"/>
      <c r="E4" s="114"/>
    </row>
    <row r="5" spans="1:8" ht="9.75" customHeight="1" x14ac:dyDescent="0.25">
      <c r="A5" s="128" t="s">
        <v>97</v>
      </c>
      <c r="B5" s="115"/>
      <c r="C5" s="115"/>
      <c r="D5" s="115"/>
      <c r="E5" s="115"/>
    </row>
    <row r="6" spans="1:8" ht="9.75" customHeight="1" x14ac:dyDescent="0.25">
      <c r="A6" s="25"/>
      <c r="B6" s="25"/>
      <c r="C6" s="25"/>
      <c r="D6" s="25"/>
      <c r="E6" s="25"/>
    </row>
    <row r="7" spans="1:8" ht="9.75" customHeight="1" x14ac:dyDescent="0.25">
      <c r="A7" s="115" t="s">
        <v>470</v>
      </c>
      <c r="B7" s="115"/>
      <c r="C7" s="115"/>
      <c r="D7" s="115"/>
      <c r="E7" s="115"/>
    </row>
    <row r="8" spans="1:8" ht="9.75" customHeight="1" x14ac:dyDescent="0.25">
      <c r="A8" s="28" t="s">
        <v>99</v>
      </c>
      <c r="B8" s="28" t="s">
        <v>100</v>
      </c>
      <c r="C8" s="28" t="s">
        <v>101</v>
      </c>
      <c r="D8" s="28" t="s">
        <v>312</v>
      </c>
      <c r="E8" s="28" t="s">
        <v>430</v>
      </c>
    </row>
    <row r="9" spans="1:8" ht="9.75" customHeight="1" x14ac:dyDescent="0.25">
      <c r="A9" s="53">
        <v>3110</v>
      </c>
      <c r="B9" s="25" t="s">
        <v>156</v>
      </c>
      <c r="C9" s="54">
        <v>0</v>
      </c>
      <c r="D9" s="25"/>
      <c r="E9" s="25"/>
    </row>
    <row r="10" spans="1:8" ht="9.75" customHeight="1" x14ac:dyDescent="0.25">
      <c r="A10" s="53">
        <v>3120</v>
      </c>
      <c r="B10" s="25" t="s">
        <v>471</v>
      </c>
      <c r="C10" s="54">
        <v>0</v>
      </c>
      <c r="D10" s="25"/>
      <c r="E10" s="25"/>
    </row>
    <row r="11" spans="1:8" ht="9.75" customHeight="1" x14ac:dyDescent="0.25">
      <c r="A11" s="53">
        <v>3130</v>
      </c>
      <c r="B11" s="25" t="s">
        <v>472</v>
      </c>
      <c r="C11" s="54">
        <v>0</v>
      </c>
      <c r="D11" s="25"/>
      <c r="E11" s="25"/>
    </row>
    <row r="12" spans="1:8" ht="9.75" customHeight="1" x14ac:dyDescent="0.25">
      <c r="A12" s="25"/>
      <c r="B12" s="25"/>
      <c r="C12" s="25"/>
      <c r="D12" s="25"/>
      <c r="E12" s="25"/>
    </row>
    <row r="13" spans="1:8" ht="9.75" customHeight="1" x14ac:dyDescent="0.25">
      <c r="A13" s="115" t="s">
        <v>473</v>
      </c>
      <c r="B13" s="115"/>
      <c r="C13" s="115"/>
      <c r="D13" s="115"/>
      <c r="E13" s="115"/>
    </row>
    <row r="14" spans="1:8" ht="9.75" customHeight="1" x14ac:dyDescent="0.25">
      <c r="A14" s="28" t="s">
        <v>99</v>
      </c>
      <c r="B14" s="28" t="s">
        <v>100</v>
      </c>
      <c r="C14" s="28" t="s">
        <v>101</v>
      </c>
      <c r="D14" s="28" t="s">
        <v>474</v>
      </c>
      <c r="E14" s="28"/>
    </row>
    <row r="15" spans="1:8" ht="9.75" customHeight="1" x14ac:dyDescent="0.25">
      <c r="A15" s="53">
        <v>3210</v>
      </c>
      <c r="B15" s="25" t="s">
        <v>475</v>
      </c>
      <c r="C15" s="54">
        <v>-35636.07</v>
      </c>
      <c r="D15" s="25"/>
      <c r="E15" s="25"/>
      <c r="H15" s="65"/>
    </row>
    <row r="16" spans="1:8" ht="9.75" customHeight="1" x14ac:dyDescent="0.25">
      <c r="A16" s="53">
        <v>3220</v>
      </c>
      <c r="B16" s="25" t="s">
        <v>476</v>
      </c>
      <c r="C16" s="54">
        <v>1752514.8</v>
      </c>
      <c r="D16" s="25"/>
      <c r="E16" s="25"/>
    </row>
    <row r="17" spans="1:4" ht="9.75" customHeight="1" x14ac:dyDescent="0.25">
      <c r="A17" s="53">
        <v>3230</v>
      </c>
      <c r="B17" s="25" t="s">
        <v>477</v>
      </c>
      <c r="C17" s="54">
        <v>0</v>
      </c>
      <c r="D17" s="25"/>
    </row>
    <row r="18" spans="1:4" ht="9.75" customHeight="1" x14ac:dyDescent="0.25">
      <c r="A18" s="53">
        <v>3231</v>
      </c>
      <c r="B18" s="25" t="s">
        <v>478</v>
      </c>
      <c r="C18" s="54">
        <v>0</v>
      </c>
      <c r="D18" s="25"/>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9.75" customHeight="1" x14ac:dyDescent="0.25">
      <c r="A26" s="53">
        <v>3250</v>
      </c>
      <c r="B26" s="25" t="s">
        <v>486</v>
      </c>
      <c r="C26" s="54">
        <v>0</v>
      </c>
      <c r="D26" s="25"/>
    </row>
    <row r="27" spans="1:4" ht="9.75" customHeight="1" x14ac:dyDescent="0.25">
      <c r="A27" s="53">
        <v>3251</v>
      </c>
      <c r="B27" s="25" t="s">
        <v>487</v>
      </c>
      <c r="C27" s="54">
        <v>0</v>
      </c>
      <c r="D27" s="25"/>
    </row>
    <row r="28" spans="1:4" ht="9.75" customHeight="1" x14ac:dyDescent="0.25">
      <c r="A28" s="53">
        <v>3252</v>
      </c>
      <c r="B28" s="25" t="s">
        <v>488</v>
      </c>
      <c r="C28" s="54">
        <v>0</v>
      </c>
      <c r="D28" s="25"/>
    </row>
    <row r="29" spans="1:4" ht="9.75" customHeight="1" x14ac:dyDescent="0.25">
      <c r="A29" s="25"/>
      <c r="B29" s="25"/>
      <c r="C29" s="25"/>
      <c r="D29" s="25"/>
    </row>
    <row r="30" spans="1:4" ht="9.75" customHeight="1" x14ac:dyDescent="0.25">
      <c r="A30" s="25"/>
      <c r="B30" s="25" t="s">
        <v>309</v>
      </c>
      <c r="C30" s="25"/>
      <c r="D30" s="25"/>
    </row>
  </sheetData>
  <mergeCells count="4">
    <mergeCell ref="A1:C1"/>
    <mergeCell ref="A2:C2"/>
    <mergeCell ref="A3:C3"/>
    <mergeCell ref="A4:C4"/>
  </mergeCells>
  <pageMargins left="0.7" right="0.7" top="0.75" bottom="0.7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G141"/>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26" width="9.140625" customWidth="1"/>
  </cols>
  <sheetData>
    <row r="1" spans="1:5" ht="11.25" customHeight="1" x14ac:dyDescent="0.25">
      <c r="A1" s="521" t="s">
        <v>1955</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1959</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0</v>
      </c>
      <c r="D9" s="54">
        <v>25756</v>
      </c>
      <c r="E9" s="25"/>
    </row>
    <row r="10" spans="1:5" ht="9.75" customHeight="1" x14ac:dyDescent="0.25">
      <c r="A10" s="53">
        <v>1112</v>
      </c>
      <c r="B10" s="25" t="s">
        <v>492</v>
      </c>
      <c r="C10" s="54">
        <v>0</v>
      </c>
      <c r="D10" s="54">
        <v>0</v>
      </c>
      <c r="E10" s="25"/>
    </row>
    <row r="11" spans="1:5" ht="9.75" customHeight="1" x14ac:dyDescent="0.25">
      <c r="A11" s="53">
        <v>1113</v>
      </c>
      <c r="B11" s="25" t="s">
        <v>493</v>
      </c>
      <c r="C11" s="54">
        <v>0</v>
      </c>
      <c r="D11" s="54">
        <v>0</v>
      </c>
      <c r="E11" s="25"/>
    </row>
    <row r="12" spans="1:5" ht="9.75" customHeight="1" x14ac:dyDescent="0.25">
      <c r="A12" s="53">
        <v>1114</v>
      </c>
      <c r="B12" s="25" t="s">
        <v>313</v>
      </c>
      <c r="C12" s="54">
        <v>367378.38</v>
      </c>
      <c r="D12" s="54">
        <v>1684920.07</v>
      </c>
      <c r="E12" s="25"/>
    </row>
    <row r="13" spans="1:5" ht="9.75" customHeight="1" x14ac:dyDescent="0.25">
      <c r="A13" s="53">
        <v>1115</v>
      </c>
      <c r="B13" s="25" t="s">
        <v>314</v>
      </c>
      <c r="C13" s="54">
        <v>0</v>
      </c>
      <c r="D13" s="54">
        <v>0</v>
      </c>
      <c r="E13" s="25"/>
    </row>
    <row r="14" spans="1:5" ht="9.75" customHeight="1" x14ac:dyDescent="0.25">
      <c r="A14" s="53">
        <v>1116</v>
      </c>
      <c r="B14" s="25" t="s">
        <v>494</v>
      </c>
      <c r="C14" s="54">
        <v>0</v>
      </c>
      <c r="D14" s="54">
        <v>0</v>
      </c>
      <c r="E14" s="25"/>
    </row>
    <row r="15" spans="1:5" ht="9.75" customHeight="1" x14ac:dyDescent="0.25">
      <c r="A15" s="53">
        <v>1119</v>
      </c>
      <c r="B15" s="25" t="s">
        <v>495</v>
      </c>
      <c r="C15" s="54">
        <v>0</v>
      </c>
      <c r="D15" s="54">
        <v>0</v>
      </c>
      <c r="E15" s="25"/>
    </row>
    <row r="16" spans="1:5" ht="9.75" customHeight="1" x14ac:dyDescent="0.25">
      <c r="A16" s="59">
        <v>1110</v>
      </c>
      <c r="B16" s="60" t="s">
        <v>496</v>
      </c>
      <c r="C16" s="61">
        <f>+SUM(C9:C15)</f>
        <v>367378.38</v>
      </c>
      <c r="D16" s="61">
        <f>+SUM(D9:D15)</f>
        <v>1710676.07</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62" t="s">
        <v>363</v>
      </c>
      <c r="C21" s="61">
        <v>0</v>
      </c>
      <c r="D21" s="61">
        <v>0</v>
      </c>
    </row>
    <row r="22" spans="1:4" ht="9.75" customHeight="1" x14ac:dyDescent="0.25">
      <c r="A22" s="53">
        <v>1231</v>
      </c>
      <c r="B22" s="25" t="s">
        <v>364</v>
      </c>
      <c r="C22" s="54">
        <v>0</v>
      </c>
      <c r="D22" s="54">
        <v>0</v>
      </c>
    </row>
    <row r="23" spans="1:4" ht="9.75" customHeight="1" x14ac:dyDescent="0.25">
      <c r="A23" s="53">
        <v>1232</v>
      </c>
      <c r="B23" s="25" t="s">
        <v>365</v>
      </c>
      <c r="C23" s="54">
        <v>0</v>
      </c>
      <c r="D23" s="54">
        <v>0</v>
      </c>
    </row>
    <row r="24" spans="1:4" ht="9.75" customHeight="1" x14ac:dyDescent="0.25">
      <c r="A24" s="53">
        <v>1233</v>
      </c>
      <c r="B24" s="25" t="s">
        <v>366</v>
      </c>
      <c r="C24" s="54">
        <v>0</v>
      </c>
      <c r="D24" s="54">
        <v>0</v>
      </c>
    </row>
    <row r="25" spans="1:4" ht="9.75" customHeight="1" x14ac:dyDescent="0.25">
      <c r="A25" s="53">
        <v>1234</v>
      </c>
      <c r="B25" s="25" t="s">
        <v>367</v>
      </c>
      <c r="C25" s="54">
        <v>0</v>
      </c>
      <c r="D25" s="54">
        <v>0</v>
      </c>
    </row>
    <row r="26" spans="1:4" ht="9.75" customHeight="1" x14ac:dyDescent="0.25">
      <c r="A26" s="53">
        <v>1235</v>
      </c>
      <c r="B26" s="25" t="s">
        <v>368</v>
      </c>
      <c r="C26" s="54">
        <v>0</v>
      </c>
      <c r="D26" s="54">
        <v>0</v>
      </c>
    </row>
    <row r="27" spans="1:4" ht="9.75" customHeight="1" x14ac:dyDescent="0.25">
      <c r="A27" s="53">
        <v>1236</v>
      </c>
      <c r="B27" s="25" t="s">
        <v>369</v>
      </c>
      <c r="C27" s="54">
        <v>0</v>
      </c>
      <c r="D27" s="54">
        <v>0</v>
      </c>
    </row>
    <row r="28" spans="1:4" ht="9.75" customHeight="1" x14ac:dyDescent="0.25">
      <c r="A28" s="53">
        <v>1239</v>
      </c>
      <c r="B28" s="25" t="s">
        <v>370</v>
      </c>
      <c r="C28" s="54">
        <v>0</v>
      </c>
      <c r="D28" s="54">
        <v>0</v>
      </c>
    </row>
    <row r="29" spans="1:4" ht="9.75" customHeight="1" x14ac:dyDescent="0.25">
      <c r="A29" s="59">
        <v>1240</v>
      </c>
      <c r="B29" s="62" t="s">
        <v>371</v>
      </c>
      <c r="C29" s="130">
        <f>+SUM(C30:C37)</f>
        <v>0</v>
      </c>
      <c r="D29" s="130">
        <f>+SUM(D30:D37)</f>
        <v>0</v>
      </c>
    </row>
    <row r="30" spans="1:4" ht="9.75" customHeight="1" x14ac:dyDescent="0.25">
      <c r="A30" s="53">
        <v>1241</v>
      </c>
      <c r="B30" s="25" t="s">
        <v>372</v>
      </c>
      <c r="C30" s="54">
        <v>0</v>
      </c>
      <c r="D30" s="54">
        <v>0</v>
      </c>
    </row>
    <row r="31" spans="1:4" ht="9.75" customHeight="1" x14ac:dyDescent="0.25">
      <c r="A31" s="53">
        <v>1242</v>
      </c>
      <c r="B31" s="25" t="s">
        <v>373</v>
      </c>
      <c r="C31" s="54">
        <v>0</v>
      </c>
      <c r="D31" s="54">
        <v>0</v>
      </c>
    </row>
    <row r="32" spans="1:4" ht="9.75" customHeight="1" x14ac:dyDescent="0.25">
      <c r="A32" s="53">
        <v>1243</v>
      </c>
      <c r="B32" s="25" t="s">
        <v>374</v>
      </c>
      <c r="C32" s="54">
        <v>0</v>
      </c>
      <c r="D32" s="54">
        <v>0</v>
      </c>
    </row>
    <row r="33" spans="1:7" ht="9.75" customHeight="1" x14ac:dyDescent="0.25">
      <c r="A33" s="53">
        <v>1244</v>
      </c>
      <c r="B33" s="25" t="s">
        <v>375</v>
      </c>
      <c r="C33" s="54">
        <v>0</v>
      </c>
      <c r="D33" s="54">
        <v>0</v>
      </c>
    </row>
    <row r="34" spans="1:7" ht="9.75" customHeight="1" x14ac:dyDescent="0.25">
      <c r="A34" s="53">
        <v>1245</v>
      </c>
      <c r="B34" s="25" t="s">
        <v>376</v>
      </c>
      <c r="C34" s="54">
        <v>0</v>
      </c>
      <c r="D34" s="54">
        <v>0</v>
      </c>
    </row>
    <row r="35" spans="1:7" ht="9.75" customHeight="1" x14ac:dyDescent="0.25">
      <c r="A35" s="53">
        <v>1246</v>
      </c>
      <c r="B35" s="25" t="s">
        <v>377</v>
      </c>
      <c r="C35" s="54">
        <v>0</v>
      </c>
      <c r="D35" s="54">
        <v>0</v>
      </c>
    </row>
    <row r="36" spans="1:7" ht="9.75" customHeight="1" x14ac:dyDescent="0.25">
      <c r="A36" s="53">
        <v>1247</v>
      </c>
      <c r="B36" s="25" t="s">
        <v>378</v>
      </c>
      <c r="C36" s="54">
        <v>0</v>
      </c>
      <c r="D36" s="54">
        <v>0</v>
      </c>
    </row>
    <row r="37" spans="1:7" ht="9.75" customHeight="1" x14ac:dyDescent="0.25">
      <c r="A37" s="53">
        <v>1248</v>
      </c>
      <c r="B37" s="25" t="s">
        <v>379</v>
      </c>
      <c r="C37" s="54">
        <v>0</v>
      </c>
      <c r="D37" s="54">
        <v>0</v>
      </c>
    </row>
    <row r="38" spans="1:7" ht="9.75" customHeight="1" x14ac:dyDescent="0.25">
      <c r="A38" s="59">
        <v>1250</v>
      </c>
      <c r="B38" s="62" t="s">
        <v>385</v>
      </c>
      <c r="C38" s="61">
        <v>0</v>
      </c>
      <c r="D38" s="61">
        <v>0</v>
      </c>
    </row>
    <row r="39" spans="1:7" ht="9.75" customHeight="1" x14ac:dyDescent="0.25">
      <c r="A39" s="53">
        <v>1251</v>
      </c>
      <c r="B39" s="25" t="s">
        <v>386</v>
      </c>
      <c r="C39" s="54">
        <v>0</v>
      </c>
      <c r="D39" s="54">
        <v>0</v>
      </c>
    </row>
    <row r="40" spans="1:7" ht="9.75" customHeight="1" x14ac:dyDescent="0.25">
      <c r="A40" s="53">
        <v>1252</v>
      </c>
      <c r="B40" s="25" t="s">
        <v>387</v>
      </c>
      <c r="C40" s="54">
        <v>0</v>
      </c>
      <c r="D40" s="54">
        <v>0</v>
      </c>
    </row>
    <row r="41" spans="1:7" ht="9.75" customHeight="1" x14ac:dyDescent="0.25">
      <c r="A41" s="53">
        <v>1253</v>
      </c>
      <c r="B41" s="25" t="s">
        <v>388</v>
      </c>
      <c r="C41" s="54">
        <v>0</v>
      </c>
      <c r="D41" s="54">
        <v>0</v>
      </c>
    </row>
    <row r="42" spans="1:7" ht="9.75" customHeight="1" x14ac:dyDescent="0.25">
      <c r="A42" s="53">
        <v>1254</v>
      </c>
      <c r="B42" s="25" t="s">
        <v>389</v>
      </c>
      <c r="C42" s="54">
        <v>0</v>
      </c>
      <c r="D42" s="54">
        <v>0</v>
      </c>
    </row>
    <row r="43" spans="1:7" ht="9.75" customHeight="1" x14ac:dyDescent="0.25">
      <c r="A43" s="53">
        <v>1259</v>
      </c>
      <c r="B43" s="25" t="s">
        <v>390</v>
      </c>
      <c r="C43" s="54">
        <v>0</v>
      </c>
      <c r="D43" s="54">
        <v>0</v>
      </c>
    </row>
    <row r="44" spans="1:7" ht="9.75" customHeight="1" x14ac:dyDescent="0.25">
      <c r="A44" s="53"/>
      <c r="B44" s="60" t="s">
        <v>498</v>
      </c>
      <c r="C44" s="61">
        <f>C21+C29+C38</f>
        <v>0</v>
      </c>
      <c r="D44" s="61">
        <f>D21+D29+D38</f>
        <v>0</v>
      </c>
    </row>
    <row r="45" spans="1:7" ht="9.75" customHeight="1" x14ac:dyDescent="0.25">
      <c r="A45" s="25"/>
      <c r="B45" s="25"/>
      <c r="C45" s="25"/>
      <c r="D45" s="25"/>
    </row>
    <row r="46" spans="1:7" ht="9.75" customHeight="1" x14ac:dyDescent="0.25">
      <c r="A46" s="115" t="s">
        <v>499</v>
      </c>
      <c r="B46" s="115"/>
      <c r="C46" s="115"/>
      <c r="D46" s="115"/>
    </row>
    <row r="47" spans="1:7" ht="9.75" customHeight="1" x14ac:dyDescent="0.25">
      <c r="A47" s="28" t="s">
        <v>99</v>
      </c>
      <c r="B47" s="28" t="s">
        <v>100</v>
      </c>
      <c r="C47" s="27">
        <v>2024</v>
      </c>
      <c r="D47" s="27">
        <v>2023</v>
      </c>
    </row>
    <row r="48" spans="1:7" ht="11.25" customHeight="1" x14ac:dyDescent="0.25">
      <c r="A48" s="59">
        <v>3210</v>
      </c>
      <c r="B48" s="62" t="s">
        <v>500</v>
      </c>
      <c r="C48" s="61">
        <v>-35636.07</v>
      </c>
      <c r="D48" s="61">
        <v>-97166.52</v>
      </c>
      <c r="G48" s="65"/>
    </row>
    <row r="49" spans="1:4" ht="11.25" customHeight="1" x14ac:dyDescent="0.25">
      <c r="A49" s="53"/>
      <c r="B49" s="60" t="s">
        <v>501</v>
      </c>
      <c r="C49" s="130">
        <f>+C50+C62+C90+C93</f>
        <v>45143.17</v>
      </c>
      <c r="D49" s="130">
        <f>+D50+D62+D90+D93</f>
        <v>49647.440000000359</v>
      </c>
    </row>
    <row r="50" spans="1:4" ht="11.25" customHeight="1" x14ac:dyDescent="0.25">
      <c r="A50" s="59">
        <v>5400</v>
      </c>
      <c r="B50" s="62" t="s">
        <v>262</v>
      </c>
      <c r="C50" s="61">
        <v>0</v>
      </c>
      <c r="D50" s="61">
        <v>0</v>
      </c>
    </row>
    <row r="51" spans="1:4" ht="11.25" customHeight="1" x14ac:dyDescent="0.25">
      <c r="A51" s="53">
        <v>5410</v>
      </c>
      <c r="B51" s="25" t="s">
        <v>502</v>
      </c>
      <c r="C51" s="54">
        <v>0</v>
      </c>
      <c r="D51" s="54">
        <v>0</v>
      </c>
    </row>
    <row r="52" spans="1:4" ht="11.25" customHeight="1" x14ac:dyDescent="0.25">
      <c r="A52" s="53">
        <v>5411</v>
      </c>
      <c r="B52" s="25" t="s">
        <v>264</v>
      </c>
      <c r="C52" s="54">
        <v>0</v>
      </c>
      <c r="D52" s="54">
        <v>0</v>
      </c>
    </row>
    <row r="53" spans="1:4" ht="11.25" customHeight="1" x14ac:dyDescent="0.25">
      <c r="A53" s="53">
        <v>5420</v>
      </c>
      <c r="B53" s="25" t="s">
        <v>503</v>
      </c>
      <c r="C53" s="54">
        <v>0</v>
      </c>
      <c r="D53" s="54">
        <v>0</v>
      </c>
    </row>
    <row r="54" spans="1:4" ht="11.25" customHeight="1" x14ac:dyDescent="0.25">
      <c r="A54" s="53">
        <v>5421</v>
      </c>
      <c r="B54" s="25" t="s">
        <v>267</v>
      </c>
      <c r="C54" s="54">
        <v>0</v>
      </c>
      <c r="D54" s="54">
        <v>0</v>
      </c>
    </row>
    <row r="55" spans="1:4" ht="11.25" customHeight="1" x14ac:dyDescent="0.25">
      <c r="A55" s="53">
        <v>5430</v>
      </c>
      <c r="B55" s="25" t="s">
        <v>504</v>
      </c>
      <c r="C55" s="54">
        <v>0</v>
      </c>
      <c r="D55" s="54">
        <v>0</v>
      </c>
    </row>
    <row r="56" spans="1:4" ht="11.25" customHeight="1" x14ac:dyDescent="0.25">
      <c r="A56" s="53">
        <v>5431</v>
      </c>
      <c r="B56" s="25" t="s">
        <v>270</v>
      </c>
      <c r="C56" s="54">
        <v>0</v>
      </c>
      <c r="D56" s="54">
        <v>0</v>
      </c>
    </row>
    <row r="57" spans="1:4" ht="11.25" customHeight="1" x14ac:dyDescent="0.25">
      <c r="A57" s="53">
        <v>5440</v>
      </c>
      <c r="B57" s="25" t="s">
        <v>505</v>
      </c>
      <c r="C57" s="54">
        <v>0</v>
      </c>
      <c r="D57" s="54">
        <v>0</v>
      </c>
    </row>
    <row r="58" spans="1:4" ht="11.25" customHeight="1" x14ac:dyDescent="0.25">
      <c r="A58" s="53">
        <v>5441</v>
      </c>
      <c r="B58" s="25" t="s">
        <v>505</v>
      </c>
      <c r="C58" s="54">
        <v>0</v>
      </c>
      <c r="D58" s="54">
        <v>0</v>
      </c>
    </row>
    <row r="59" spans="1:4" ht="11.25" customHeight="1" x14ac:dyDescent="0.25">
      <c r="A59" s="53">
        <v>5450</v>
      </c>
      <c r="B59" s="25" t="s">
        <v>506</v>
      </c>
      <c r="C59" s="54">
        <v>0</v>
      </c>
      <c r="D59" s="54">
        <v>0</v>
      </c>
    </row>
    <row r="60" spans="1:4" ht="11.25" customHeight="1" x14ac:dyDescent="0.25">
      <c r="A60" s="53">
        <v>5451</v>
      </c>
      <c r="B60" s="25" t="s">
        <v>274</v>
      </c>
      <c r="C60" s="54">
        <v>0</v>
      </c>
      <c r="D60" s="54">
        <v>0</v>
      </c>
    </row>
    <row r="61" spans="1:4" ht="11.25" customHeight="1" x14ac:dyDescent="0.25">
      <c r="A61" s="53">
        <v>5452</v>
      </c>
      <c r="B61" s="25" t="s">
        <v>275</v>
      </c>
      <c r="C61" s="54">
        <v>0</v>
      </c>
      <c r="D61" s="54">
        <v>0</v>
      </c>
    </row>
    <row r="62" spans="1:4" ht="11.25" customHeight="1" x14ac:dyDescent="0.25">
      <c r="A62" s="59">
        <v>5500</v>
      </c>
      <c r="B62" s="62" t="s">
        <v>276</v>
      </c>
      <c r="C62" s="130">
        <f>+C63+C72+C75+C81+C90</f>
        <v>45143.17</v>
      </c>
      <c r="D62" s="130">
        <f>+D63+D72+D75+D81+D90</f>
        <v>49647.440000000359</v>
      </c>
    </row>
    <row r="63" spans="1:4" ht="11.25" customHeight="1" x14ac:dyDescent="0.25">
      <c r="A63" s="59">
        <v>5510</v>
      </c>
      <c r="B63" s="62" t="s">
        <v>277</v>
      </c>
      <c r="C63" s="130">
        <f>+SUM(C64:C71)</f>
        <v>45143.17</v>
      </c>
      <c r="D63" s="130">
        <f>+SUM(D64:D71)</f>
        <v>49647.440000000359</v>
      </c>
    </row>
    <row r="64" spans="1:4" ht="11.25" customHeight="1" x14ac:dyDescent="0.25">
      <c r="A64" s="53">
        <v>5511</v>
      </c>
      <c r="B64" s="25" t="s">
        <v>278</v>
      </c>
      <c r="C64" s="54">
        <v>0</v>
      </c>
      <c r="D64" s="54">
        <v>0</v>
      </c>
    </row>
    <row r="65" spans="1:4" ht="11.25" customHeight="1" x14ac:dyDescent="0.25">
      <c r="A65" s="53">
        <v>5512</v>
      </c>
      <c r="B65" s="25" t="s">
        <v>279</v>
      </c>
      <c r="C65" s="54">
        <v>0</v>
      </c>
      <c r="D65" s="54">
        <v>0</v>
      </c>
    </row>
    <row r="66" spans="1:4" ht="11.25" customHeight="1" x14ac:dyDescent="0.25">
      <c r="A66" s="53">
        <v>5513</v>
      </c>
      <c r="B66" s="25" t="s">
        <v>280</v>
      </c>
      <c r="C66" s="54">
        <v>0</v>
      </c>
      <c r="D66" s="54">
        <v>0</v>
      </c>
    </row>
    <row r="67" spans="1:4" ht="11.25" customHeight="1" x14ac:dyDescent="0.25">
      <c r="A67" s="53">
        <v>5514</v>
      </c>
      <c r="B67" s="25" t="s">
        <v>282</v>
      </c>
      <c r="C67" s="54">
        <v>0</v>
      </c>
      <c r="D67" s="54">
        <v>0</v>
      </c>
    </row>
    <row r="68" spans="1:4" ht="11.25" customHeight="1" x14ac:dyDescent="0.25">
      <c r="A68" s="53">
        <v>5515</v>
      </c>
      <c r="B68" s="25" t="s">
        <v>283</v>
      </c>
      <c r="C68" s="54">
        <v>45143.17</v>
      </c>
      <c r="D68" s="54">
        <v>49647.440000000359</v>
      </c>
    </row>
    <row r="69" spans="1:4" ht="11.25" customHeight="1" x14ac:dyDescent="0.25">
      <c r="A69" s="53">
        <v>5516</v>
      </c>
      <c r="B69" s="25" t="s">
        <v>284</v>
      </c>
      <c r="C69" s="54">
        <v>0</v>
      </c>
      <c r="D69" s="54">
        <v>0</v>
      </c>
    </row>
    <row r="70" spans="1:4" ht="11.25" customHeight="1" x14ac:dyDescent="0.25">
      <c r="A70" s="53">
        <v>5517</v>
      </c>
      <c r="B70" s="25" t="s">
        <v>285</v>
      </c>
      <c r="C70" s="54">
        <v>0</v>
      </c>
      <c r="D70" s="54">
        <v>0</v>
      </c>
    </row>
    <row r="71" spans="1:4" ht="11.25" customHeight="1" x14ac:dyDescent="0.25">
      <c r="A71" s="53">
        <v>5518</v>
      </c>
      <c r="B71" s="25" t="s">
        <v>286</v>
      </c>
      <c r="C71" s="54">
        <v>0</v>
      </c>
      <c r="D71" s="54">
        <v>0</v>
      </c>
    </row>
    <row r="72" spans="1:4" ht="11.25" customHeight="1" x14ac:dyDescent="0.25">
      <c r="A72" s="59">
        <v>5520</v>
      </c>
      <c r="B72" s="62" t="s">
        <v>287</v>
      </c>
      <c r="C72" s="61">
        <v>0</v>
      </c>
      <c r="D72" s="61">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v>0</v>
      </c>
      <c r="D75" s="61">
        <v>0</v>
      </c>
    </row>
    <row r="76" spans="1:4" ht="11.25" customHeight="1" x14ac:dyDescent="0.25">
      <c r="A76" s="53">
        <v>5531</v>
      </c>
      <c r="B76" s="25" t="s">
        <v>291</v>
      </c>
      <c r="C76" s="54">
        <v>0</v>
      </c>
      <c r="D76" s="54">
        <v>0</v>
      </c>
    </row>
    <row r="77" spans="1:4" ht="11.25" customHeight="1" x14ac:dyDescent="0.25">
      <c r="A77" s="53">
        <v>5532</v>
      </c>
      <c r="B77" s="25" t="s">
        <v>292</v>
      </c>
      <c r="C77" s="54">
        <v>0</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v>0</v>
      </c>
      <c r="D81" s="61">
        <v>0</v>
      </c>
    </row>
    <row r="82" spans="1:4" ht="11.25" customHeight="1" x14ac:dyDescent="0.25">
      <c r="A82" s="53">
        <v>5591</v>
      </c>
      <c r="B82" s="25" t="s">
        <v>298</v>
      </c>
      <c r="C82" s="54">
        <v>0</v>
      </c>
      <c r="D82" s="54">
        <v>0</v>
      </c>
    </row>
    <row r="83" spans="1:4" ht="11.25" customHeight="1" x14ac:dyDescent="0.25">
      <c r="A83" s="53">
        <v>5592</v>
      </c>
      <c r="B83" s="25" t="s">
        <v>299</v>
      </c>
      <c r="C83" s="54">
        <v>0</v>
      </c>
      <c r="D83" s="54">
        <v>0</v>
      </c>
    </row>
    <row r="84" spans="1:4" ht="11.25" customHeight="1" x14ac:dyDescent="0.25">
      <c r="A84" s="53">
        <v>5593</v>
      </c>
      <c r="B84" s="25" t="s">
        <v>300</v>
      </c>
      <c r="C84" s="54">
        <v>0</v>
      </c>
      <c r="D84" s="54">
        <v>0</v>
      </c>
    </row>
    <row r="85" spans="1:4" ht="11.25" customHeight="1" x14ac:dyDescent="0.25">
      <c r="A85" s="53">
        <v>5594</v>
      </c>
      <c r="B85" s="25" t="s">
        <v>507</v>
      </c>
      <c r="C85" s="54">
        <v>0</v>
      </c>
      <c r="D85" s="54">
        <v>0</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0</v>
      </c>
      <c r="D89" s="54">
        <v>0</v>
      </c>
    </row>
    <row r="90" spans="1:4" ht="11.25" customHeight="1" x14ac:dyDescent="0.25">
      <c r="A90" s="59">
        <v>5600</v>
      </c>
      <c r="B90" s="62" t="s">
        <v>306</v>
      </c>
      <c r="C90" s="61">
        <v>0</v>
      </c>
      <c r="D90" s="61">
        <v>0</v>
      </c>
    </row>
    <row r="91" spans="1:4" ht="11.25" customHeight="1" x14ac:dyDescent="0.25">
      <c r="A91" s="59">
        <v>5610</v>
      </c>
      <c r="B91" s="62" t="s">
        <v>307</v>
      </c>
      <c r="C91" s="61">
        <v>0</v>
      </c>
      <c r="D91" s="61">
        <v>0</v>
      </c>
    </row>
    <row r="92" spans="1:4" ht="11.25" customHeight="1" x14ac:dyDescent="0.25">
      <c r="A92" s="53">
        <v>5611</v>
      </c>
      <c r="B92" s="25" t="s">
        <v>308</v>
      </c>
      <c r="C92" s="54">
        <v>0</v>
      </c>
      <c r="D92" s="54">
        <v>0</v>
      </c>
    </row>
    <row r="93" spans="1:4" ht="11.25" customHeight="1" x14ac:dyDescent="0.25">
      <c r="A93" s="59">
        <v>2110</v>
      </c>
      <c r="B93" s="66" t="s">
        <v>508</v>
      </c>
      <c r="C93" s="61">
        <v>0</v>
      </c>
      <c r="D93" s="61">
        <v>0</v>
      </c>
    </row>
    <row r="94" spans="1:4" ht="11.25" customHeight="1" x14ac:dyDescent="0.25">
      <c r="A94" s="53">
        <v>2111</v>
      </c>
      <c r="B94" s="25" t="s">
        <v>509</v>
      </c>
      <c r="C94" s="54">
        <v>0</v>
      </c>
      <c r="D94" s="54">
        <v>0</v>
      </c>
    </row>
    <row r="95" spans="1:4" ht="11.25" customHeight="1" x14ac:dyDescent="0.25">
      <c r="A95" s="53">
        <v>2112</v>
      </c>
      <c r="B95" s="25" t="s">
        <v>510</v>
      </c>
      <c r="C95" s="54">
        <v>0</v>
      </c>
      <c r="D95" s="54">
        <v>0</v>
      </c>
    </row>
    <row r="96" spans="1:4" ht="11.25" customHeight="1" x14ac:dyDescent="0.25">
      <c r="A96" s="53">
        <v>2112</v>
      </c>
      <c r="B96" s="25" t="s">
        <v>511</v>
      </c>
      <c r="C96" s="54">
        <v>0</v>
      </c>
      <c r="D96" s="54">
        <v>0</v>
      </c>
    </row>
    <row r="97" spans="1:4" ht="11.25" customHeight="1" x14ac:dyDescent="0.25">
      <c r="A97" s="53">
        <v>2115</v>
      </c>
      <c r="B97" s="25" t="s">
        <v>512</v>
      </c>
      <c r="C97" s="54">
        <v>0</v>
      </c>
      <c r="D97" s="54">
        <v>0</v>
      </c>
    </row>
    <row r="98" spans="1:4" ht="11.25" customHeight="1" x14ac:dyDescent="0.25">
      <c r="A98" s="53">
        <v>2114</v>
      </c>
      <c r="B98" s="25" t="s">
        <v>513</v>
      </c>
      <c r="C98" s="54">
        <v>0</v>
      </c>
      <c r="D98" s="54">
        <v>0</v>
      </c>
    </row>
    <row r="99" spans="1:4" ht="11.25" customHeight="1" x14ac:dyDescent="0.25">
      <c r="A99" s="59">
        <v>5120</v>
      </c>
      <c r="B99" s="66" t="s">
        <v>348</v>
      </c>
      <c r="C99" s="61">
        <v>0</v>
      </c>
      <c r="D99" s="61">
        <v>0</v>
      </c>
    </row>
    <row r="100" spans="1:4" ht="11.25" customHeight="1" x14ac:dyDescent="0.25">
      <c r="A100" s="53">
        <v>5120</v>
      </c>
      <c r="B100" s="5" t="s">
        <v>348</v>
      </c>
      <c r="C100" s="54">
        <v>0</v>
      </c>
      <c r="D100" s="54">
        <v>0</v>
      </c>
    </row>
    <row r="101" spans="1:4" ht="9.75" customHeight="1" x14ac:dyDescent="0.25">
      <c r="A101" s="53"/>
      <c r="B101" s="60" t="s">
        <v>514</v>
      </c>
      <c r="C101" s="61">
        <v>0</v>
      </c>
      <c r="D101" s="61">
        <v>0</v>
      </c>
    </row>
    <row r="102" spans="1:4" ht="9.75" customHeight="1" x14ac:dyDescent="0.25">
      <c r="A102" s="59">
        <v>4300</v>
      </c>
      <c r="B102" s="60" t="s">
        <v>37</v>
      </c>
      <c r="C102" s="54">
        <f>+C103+C106+C112+C114+C116</f>
        <v>0</v>
      </c>
      <c r="D102" s="54">
        <v>0</v>
      </c>
    </row>
    <row r="103" spans="1:4" ht="9.75" customHeight="1" x14ac:dyDescent="0.25">
      <c r="A103" s="59">
        <v>4310</v>
      </c>
      <c r="B103" s="60" t="s">
        <v>167</v>
      </c>
      <c r="C103" s="61">
        <v>0</v>
      </c>
      <c r="D103" s="61">
        <v>0</v>
      </c>
    </row>
    <row r="104" spans="1:4" ht="9.75" customHeight="1" x14ac:dyDescent="0.25">
      <c r="A104" s="53">
        <v>4311</v>
      </c>
      <c r="B104" s="67" t="s">
        <v>168</v>
      </c>
      <c r="C104" s="54">
        <v>0</v>
      </c>
      <c r="D104" s="54">
        <v>0</v>
      </c>
    </row>
    <row r="105" spans="1:4" ht="9.75" customHeight="1" x14ac:dyDescent="0.25">
      <c r="A105" s="53">
        <v>4319</v>
      </c>
      <c r="B105" s="67" t="s">
        <v>169</v>
      </c>
      <c r="C105" s="54">
        <v>0</v>
      </c>
      <c r="D105" s="54">
        <v>0</v>
      </c>
    </row>
    <row r="106" spans="1:4" ht="9.75" customHeight="1" x14ac:dyDescent="0.25">
      <c r="A106" s="59">
        <v>4320</v>
      </c>
      <c r="B106" s="60" t="s">
        <v>170</v>
      </c>
      <c r="C106" s="61">
        <v>0</v>
      </c>
      <c r="D106" s="61">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54">
        <v>0</v>
      </c>
      <c r="D110" s="54">
        <v>0</v>
      </c>
    </row>
    <row r="111" spans="1:4" ht="9.75" customHeight="1" x14ac:dyDescent="0.25">
      <c r="A111" s="53">
        <v>4325</v>
      </c>
      <c r="B111" s="67" t="s">
        <v>175</v>
      </c>
      <c r="C111" s="54">
        <v>0</v>
      </c>
      <c r="D111" s="54">
        <v>0</v>
      </c>
    </row>
    <row r="112" spans="1:4" ht="9.75" customHeight="1" x14ac:dyDescent="0.25">
      <c r="A112" s="59">
        <v>4330</v>
      </c>
      <c r="B112" s="60" t="s">
        <v>177</v>
      </c>
      <c r="C112" s="61">
        <v>0</v>
      </c>
      <c r="D112" s="61">
        <v>0</v>
      </c>
    </row>
    <row r="113" spans="1:4" ht="9.75" customHeight="1" x14ac:dyDescent="0.25">
      <c r="A113" s="53">
        <v>4331</v>
      </c>
      <c r="B113" s="67" t="s">
        <v>177</v>
      </c>
      <c r="C113" s="54">
        <v>0</v>
      </c>
      <c r="D113" s="54">
        <v>0</v>
      </c>
    </row>
    <row r="114" spans="1:4" ht="9.75" customHeight="1" x14ac:dyDescent="0.25">
      <c r="A114" s="59">
        <v>4340</v>
      </c>
      <c r="B114" s="60" t="s">
        <v>178</v>
      </c>
      <c r="C114" s="61">
        <v>0</v>
      </c>
      <c r="D114" s="61">
        <v>0</v>
      </c>
    </row>
    <row r="115" spans="1:4" ht="9.75" customHeight="1" x14ac:dyDescent="0.25">
      <c r="A115" s="53">
        <v>4341</v>
      </c>
      <c r="B115" s="67" t="s">
        <v>178</v>
      </c>
      <c r="C115" s="54">
        <v>0</v>
      </c>
      <c r="D115" s="54">
        <v>0</v>
      </c>
    </row>
    <row r="116" spans="1:4" ht="9.75" customHeight="1" x14ac:dyDescent="0.25">
      <c r="A116" s="59">
        <v>4390</v>
      </c>
      <c r="B116" s="60" t="s">
        <v>179</v>
      </c>
      <c r="C116" s="61">
        <v>0</v>
      </c>
      <c r="D116" s="61">
        <v>0</v>
      </c>
    </row>
    <row r="117" spans="1:4" ht="9.75" customHeight="1" x14ac:dyDescent="0.25">
      <c r="A117" s="53">
        <v>4392</v>
      </c>
      <c r="B117" s="67" t="s">
        <v>180</v>
      </c>
      <c r="C117" s="54">
        <v>0</v>
      </c>
      <c r="D117" s="54">
        <v>0</v>
      </c>
    </row>
    <row r="118" spans="1:4" ht="9.75" customHeight="1" x14ac:dyDescent="0.25">
      <c r="A118" s="53">
        <v>4393</v>
      </c>
      <c r="B118" s="67" t="s">
        <v>181</v>
      </c>
      <c r="C118" s="54">
        <v>0</v>
      </c>
      <c r="D118" s="54">
        <v>0</v>
      </c>
    </row>
    <row r="119" spans="1:4" ht="9.75" customHeight="1" x14ac:dyDescent="0.25">
      <c r="A119" s="53">
        <v>4394</v>
      </c>
      <c r="B119" s="67" t="s">
        <v>182</v>
      </c>
      <c r="C119" s="54">
        <v>0</v>
      </c>
      <c r="D119" s="54">
        <v>0</v>
      </c>
    </row>
    <row r="120" spans="1:4" ht="9.75" customHeight="1" x14ac:dyDescent="0.25">
      <c r="A120" s="53">
        <v>4395</v>
      </c>
      <c r="B120" s="67" t="s">
        <v>183</v>
      </c>
      <c r="C120" s="54">
        <v>0</v>
      </c>
      <c r="D120" s="54">
        <v>0</v>
      </c>
    </row>
    <row r="121" spans="1:4" ht="9.75" customHeight="1" x14ac:dyDescent="0.25">
      <c r="A121" s="53">
        <v>4396</v>
      </c>
      <c r="B121" s="67" t="s">
        <v>184</v>
      </c>
      <c r="C121" s="54">
        <v>0</v>
      </c>
      <c r="D121" s="54">
        <v>0</v>
      </c>
    </row>
    <row r="122" spans="1:4" ht="9.75" customHeight="1" x14ac:dyDescent="0.25">
      <c r="A122" s="53">
        <v>4397</v>
      </c>
      <c r="B122" s="67" t="s">
        <v>185</v>
      </c>
      <c r="C122" s="54">
        <v>0</v>
      </c>
      <c r="D122" s="54">
        <v>0</v>
      </c>
    </row>
    <row r="123" spans="1:4" ht="9.75" customHeight="1" x14ac:dyDescent="0.25">
      <c r="A123" s="53">
        <v>4399</v>
      </c>
      <c r="B123" s="67" t="s">
        <v>179</v>
      </c>
      <c r="C123" s="54">
        <v>0</v>
      </c>
      <c r="D123" s="54">
        <v>0</v>
      </c>
    </row>
    <row r="124" spans="1:4" ht="11.25" customHeight="1" x14ac:dyDescent="0.25">
      <c r="A124" s="59">
        <v>1120</v>
      </c>
      <c r="B124" s="66" t="s">
        <v>515</v>
      </c>
      <c r="C124" s="61">
        <f>+SUM(C125:C133)</f>
        <v>0</v>
      </c>
      <c r="D124" s="61">
        <v>0</v>
      </c>
    </row>
    <row r="125" spans="1:4" ht="11.25" customHeight="1" x14ac:dyDescent="0.25">
      <c r="A125" s="53">
        <v>1124</v>
      </c>
      <c r="B125" s="5" t="s">
        <v>516</v>
      </c>
      <c r="C125" s="54">
        <v>0</v>
      </c>
      <c r="D125" s="54">
        <v>0</v>
      </c>
    </row>
    <row r="126" spans="1:4" ht="11.25" customHeight="1" x14ac:dyDescent="0.25">
      <c r="A126" s="53">
        <v>1124</v>
      </c>
      <c r="B126" s="5" t="s">
        <v>517</v>
      </c>
      <c r="C126" s="54">
        <v>0</v>
      </c>
      <c r="D126" s="54">
        <v>0</v>
      </c>
    </row>
    <row r="127" spans="1:4" ht="11.25" customHeight="1" x14ac:dyDescent="0.25">
      <c r="A127" s="53">
        <v>1124</v>
      </c>
      <c r="B127" s="5" t="s">
        <v>518</v>
      </c>
      <c r="C127" s="54">
        <v>0</v>
      </c>
      <c r="D127" s="54">
        <v>0</v>
      </c>
    </row>
    <row r="128" spans="1:4" ht="11.25" customHeight="1" x14ac:dyDescent="0.25">
      <c r="A128" s="53">
        <v>1124</v>
      </c>
      <c r="B128" s="5" t="s">
        <v>519</v>
      </c>
      <c r="C128" s="54">
        <v>0</v>
      </c>
      <c r="D128" s="54">
        <v>0</v>
      </c>
    </row>
    <row r="129" spans="1:4" ht="11.25" customHeight="1" x14ac:dyDescent="0.25">
      <c r="A129" s="53">
        <v>1124</v>
      </c>
      <c r="B129" s="5" t="s">
        <v>520</v>
      </c>
      <c r="C129" s="54">
        <v>0</v>
      </c>
      <c r="D129" s="54">
        <v>0</v>
      </c>
    </row>
    <row r="130" spans="1:4" ht="11.25" customHeight="1" x14ac:dyDescent="0.25">
      <c r="A130" s="53">
        <v>1124</v>
      </c>
      <c r="B130" s="5" t="s">
        <v>521</v>
      </c>
      <c r="C130" s="54">
        <v>0</v>
      </c>
      <c r="D130" s="54">
        <v>0</v>
      </c>
    </row>
    <row r="131" spans="1:4" ht="11.25" customHeight="1" x14ac:dyDescent="0.25">
      <c r="A131" s="53">
        <v>1122</v>
      </c>
      <c r="B131" s="5" t="s">
        <v>522</v>
      </c>
      <c r="C131" s="54">
        <v>0</v>
      </c>
      <c r="D131" s="54">
        <v>0</v>
      </c>
    </row>
    <row r="132" spans="1:4" ht="11.25" customHeight="1" x14ac:dyDescent="0.25">
      <c r="A132" s="53">
        <v>1122</v>
      </c>
      <c r="B132" s="5" t="s">
        <v>523</v>
      </c>
      <c r="C132" s="54">
        <v>0</v>
      </c>
      <c r="D132" s="54">
        <v>0</v>
      </c>
    </row>
    <row r="133" spans="1:4" ht="11.25" customHeight="1" x14ac:dyDescent="0.25">
      <c r="A133" s="53">
        <v>1122</v>
      </c>
      <c r="B133" s="5" t="s">
        <v>524</v>
      </c>
      <c r="C133" s="54">
        <v>0</v>
      </c>
      <c r="D133" s="54">
        <v>0</v>
      </c>
    </row>
    <row r="134" spans="1:4" ht="11.25" customHeight="1" x14ac:dyDescent="0.25">
      <c r="A134" s="59">
        <v>5120</v>
      </c>
      <c r="B134" s="66" t="s">
        <v>348</v>
      </c>
      <c r="C134" s="61">
        <f>+C135</f>
        <v>0</v>
      </c>
      <c r="D134" s="61">
        <v>0</v>
      </c>
    </row>
    <row r="135" spans="1:4" ht="11.25" customHeight="1" x14ac:dyDescent="0.25">
      <c r="A135" s="53">
        <v>5120</v>
      </c>
      <c r="B135" s="5" t="s">
        <v>348</v>
      </c>
      <c r="C135" s="54">
        <v>0</v>
      </c>
      <c r="D135" s="54">
        <v>0</v>
      </c>
    </row>
    <row r="136" spans="1:4" ht="11.25" customHeight="1" x14ac:dyDescent="0.25">
      <c r="A136" s="53"/>
      <c r="B136" s="68" t="s">
        <v>525</v>
      </c>
      <c r="C136" s="61">
        <f>C48+C49-C101</f>
        <v>9507.0999999999985</v>
      </c>
      <c r="D136" s="61">
        <f>D48+D49-D101</f>
        <v>-47519.079999999645</v>
      </c>
    </row>
    <row r="137" spans="1:4" ht="9" customHeight="1" x14ac:dyDescent="0.25">
      <c r="A137" s="25"/>
      <c r="B137" s="25"/>
      <c r="C137" s="25"/>
      <c r="D137" s="25"/>
    </row>
    <row r="138" spans="1:4" ht="9.75" customHeight="1" x14ac:dyDescent="0.25">
      <c r="A138" s="25"/>
      <c r="B138" s="25" t="s">
        <v>309</v>
      </c>
      <c r="C138" s="25"/>
      <c r="D138" s="25"/>
    </row>
    <row r="140" spans="1:4" ht="15" customHeight="1" x14ac:dyDescent="0.25">
      <c r="C140" s="65"/>
      <c r="D140" s="65"/>
    </row>
    <row r="141" spans="1:4" ht="15" customHeight="1" x14ac:dyDescent="0.25">
      <c r="C141" s="65"/>
      <c r="D141" s="65"/>
    </row>
  </sheetData>
  <mergeCells count="4">
    <mergeCell ref="A1:C1"/>
    <mergeCell ref="A2:C2"/>
    <mergeCell ref="A3:C3"/>
    <mergeCell ref="A4:C4"/>
  </mergeCells>
  <pageMargins left="0.7" right="0.7" top="0.75" bottom="0.75" header="0" footer="0"/>
  <pageSetup paperSize="9" scale="70" fitToHeight="0" orientation="portrait" r:id="rId1"/>
  <rowBreaks count="1" manualBreakCount="1">
    <brk id="8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25"/>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6" ht="11.25" customHeight="1" x14ac:dyDescent="0.25">
      <c r="A1" s="524" t="s">
        <v>1955</v>
      </c>
      <c r="B1" s="525"/>
      <c r="C1" s="526"/>
    </row>
    <row r="2" spans="1:6" ht="11.25" customHeight="1" x14ac:dyDescent="0.25">
      <c r="A2" s="527" t="s">
        <v>526</v>
      </c>
      <c r="B2" s="519"/>
      <c r="C2" s="528"/>
    </row>
    <row r="3" spans="1:6" ht="11.25" customHeight="1" x14ac:dyDescent="0.25">
      <c r="A3" s="527" t="s">
        <v>1959</v>
      </c>
      <c r="B3" s="519"/>
      <c r="C3" s="528"/>
    </row>
    <row r="4" spans="1:6" ht="9.75" customHeight="1" x14ac:dyDescent="0.25">
      <c r="A4" s="529" t="s">
        <v>527</v>
      </c>
      <c r="B4" s="530"/>
      <c r="C4" s="531"/>
    </row>
    <row r="5" spans="1:6" ht="9.75" customHeight="1" x14ac:dyDescent="0.25">
      <c r="A5" s="532" t="s">
        <v>528</v>
      </c>
      <c r="B5" s="533"/>
      <c r="C5" s="132">
        <v>2024</v>
      </c>
    </row>
    <row r="6" spans="1:6" ht="9.75" customHeight="1" x14ac:dyDescent="0.25">
      <c r="A6" s="70" t="s">
        <v>529</v>
      </c>
      <c r="B6" s="70"/>
      <c r="C6" s="133">
        <v>0</v>
      </c>
      <c r="F6" s="65"/>
    </row>
    <row r="7" spans="1:6" ht="7.5" customHeight="1" x14ac:dyDescent="0.25">
      <c r="A7" s="5"/>
      <c r="B7" s="73"/>
      <c r="C7" s="134"/>
    </row>
    <row r="8" spans="1:6" ht="9.75" customHeight="1" x14ac:dyDescent="0.25">
      <c r="A8" s="75" t="s">
        <v>530</v>
      </c>
      <c r="B8" s="75"/>
      <c r="C8" s="76">
        <f>SUM(C9:C14)</f>
        <v>137292.70000000001</v>
      </c>
    </row>
    <row r="9" spans="1:6" ht="9.75" customHeight="1" x14ac:dyDescent="0.25">
      <c r="A9" s="77" t="s">
        <v>531</v>
      </c>
      <c r="B9" s="78" t="s">
        <v>167</v>
      </c>
      <c r="C9" s="79">
        <v>137292.70000000001</v>
      </c>
    </row>
    <row r="10" spans="1:6" ht="9.75" customHeight="1" x14ac:dyDescent="0.25">
      <c r="A10" s="80" t="s">
        <v>532</v>
      </c>
      <c r="B10" s="81" t="s">
        <v>533</v>
      </c>
      <c r="C10" s="79">
        <v>0</v>
      </c>
    </row>
    <row r="11" spans="1:6" ht="9.75" customHeight="1" x14ac:dyDescent="0.25">
      <c r="A11" s="80" t="s">
        <v>534</v>
      </c>
      <c r="B11" s="81" t="s">
        <v>177</v>
      </c>
      <c r="C11" s="79">
        <v>0</v>
      </c>
    </row>
    <row r="12" spans="1:6" ht="9.75" customHeight="1" x14ac:dyDescent="0.25">
      <c r="A12" s="80" t="s">
        <v>535</v>
      </c>
      <c r="B12" s="81" t="s">
        <v>178</v>
      </c>
      <c r="C12" s="79">
        <v>0</v>
      </c>
    </row>
    <row r="13" spans="1:6" ht="9.75" customHeight="1" x14ac:dyDescent="0.25">
      <c r="A13" s="80" t="s">
        <v>536</v>
      </c>
      <c r="B13" s="81" t="s">
        <v>179</v>
      </c>
      <c r="C13" s="79">
        <v>0</v>
      </c>
    </row>
    <row r="14" spans="1:6" ht="9.75" customHeight="1" x14ac:dyDescent="0.25">
      <c r="A14" s="82" t="s">
        <v>537</v>
      </c>
      <c r="B14" s="83" t="s">
        <v>538</v>
      </c>
      <c r="C14" s="79">
        <v>0</v>
      </c>
    </row>
    <row r="15" spans="1:6" ht="7.5" customHeight="1" x14ac:dyDescent="0.25">
      <c r="A15" s="5"/>
      <c r="B15" s="84"/>
      <c r="C15" s="85"/>
    </row>
    <row r="16" spans="1:6" ht="9.75" customHeight="1" x14ac:dyDescent="0.25">
      <c r="A16" s="75" t="s">
        <v>539</v>
      </c>
      <c r="B16" s="73"/>
      <c r="C16" s="76">
        <f>SUM(C17:C19)</f>
        <v>0</v>
      </c>
    </row>
    <row r="17" spans="1:6" ht="9.75" customHeight="1" x14ac:dyDescent="0.25">
      <c r="A17" s="86">
        <v>3.1</v>
      </c>
      <c r="B17" s="81" t="s">
        <v>540</v>
      </c>
      <c r="C17" s="79">
        <v>0</v>
      </c>
    </row>
    <row r="18" spans="1:6" ht="9.75" customHeight="1" x14ac:dyDescent="0.25">
      <c r="A18" s="87">
        <v>3.2</v>
      </c>
      <c r="B18" s="81" t="s">
        <v>541</v>
      </c>
      <c r="C18" s="79">
        <v>0</v>
      </c>
    </row>
    <row r="19" spans="1:6" ht="9.75" customHeight="1" x14ac:dyDescent="0.25">
      <c r="A19" s="87">
        <v>3.3</v>
      </c>
      <c r="B19" s="83" t="s">
        <v>542</v>
      </c>
      <c r="C19" s="88">
        <v>0</v>
      </c>
    </row>
    <row r="20" spans="1:6" ht="7.5" customHeight="1" x14ac:dyDescent="0.25">
      <c r="A20" s="5"/>
      <c r="B20" s="83"/>
      <c r="C20" s="90"/>
    </row>
    <row r="21" spans="1:6" ht="9.75" customHeight="1" x14ac:dyDescent="0.25">
      <c r="A21" s="91" t="s">
        <v>543</v>
      </c>
      <c r="B21" s="91"/>
      <c r="C21" s="133">
        <f>C6+C8-C16</f>
        <v>137292.70000000001</v>
      </c>
      <c r="F21" s="65"/>
    </row>
    <row r="22" spans="1:6" ht="9.75" customHeight="1" x14ac:dyDescent="0.25">
      <c r="A22" s="5"/>
      <c r="B22" s="5"/>
      <c r="C22" s="5"/>
    </row>
    <row r="23" spans="1:6" ht="9.75" customHeight="1" x14ac:dyDescent="0.25">
      <c r="A23" s="25" t="s">
        <v>1981</v>
      </c>
      <c r="C23" s="5"/>
    </row>
    <row r="24" spans="1:6" ht="15" customHeight="1" x14ac:dyDescent="0.25">
      <c r="A24" s="25" t="s">
        <v>1982</v>
      </c>
    </row>
    <row r="25" spans="1:6" ht="15" customHeight="1" x14ac:dyDescent="0.25">
      <c r="D25" s="65"/>
    </row>
  </sheetData>
  <mergeCells count="5">
    <mergeCell ref="A1:C1"/>
    <mergeCell ref="A2:C2"/>
    <mergeCell ref="A3:C3"/>
    <mergeCell ref="A4:C4"/>
    <mergeCell ref="A5:B5"/>
  </mergeCells>
  <pageMargins left="0.7" right="0.7" top="0.75" bottom="0.7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45"/>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1955</v>
      </c>
      <c r="B1" s="525"/>
      <c r="C1" s="526"/>
    </row>
    <row r="2" spans="1:3" ht="11.25" customHeight="1" x14ac:dyDescent="0.25">
      <c r="A2" s="535" t="s">
        <v>544</v>
      </c>
      <c r="B2" s="519"/>
      <c r="C2" s="528"/>
    </row>
    <row r="3" spans="1:3" ht="11.25" customHeight="1" x14ac:dyDescent="0.25">
      <c r="A3" s="535" t="s">
        <v>1959</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0</v>
      </c>
    </row>
    <row r="7" spans="1:3" ht="7.5" customHeight="1" x14ac:dyDescent="0.25">
      <c r="A7" s="96"/>
      <c r="B7" s="73"/>
      <c r="C7" s="74"/>
    </row>
    <row r="8" spans="1:3" ht="9.75" customHeight="1" x14ac:dyDescent="0.25">
      <c r="A8" s="75" t="s">
        <v>546</v>
      </c>
      <c r="B8" s="97"/>
      <c r="C8" s="76">
        <f>SUM(C9:C29)</f>
        <v>0</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0</v>
      </c>
    </row>
    <row r="12" spans="1:3" ht="9.75" customHeight="1" x14ac:dyDescent="0.25">
      <c r="A12" s="101">
        <v>2.4</v>
      </c>
      <c r="B12" s="102" t="s">
        <v>373</v>
      </c>
      <c r="C12" s="100">
        <v>0</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0</v>
      </c>
    </row>
    <row r="16" spans="1:3" ht="9.75" customHeight="1" x14ac:dyDescent="0.25">
      <c r="A16" s="101">
        <v>2.8</v>
      </c>
      <c r="B16" s="102" t="s">
        <v>377</v>
      </c>
      <c r="C16" s="100">
        <v>0</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172928.77000000002</v>
      </c>
    </row>
    <row r="32" spans="1:3" ht="9.75" customHeight="1" x14ac:dyDescent="0.25">
      <c r="A32" s="101" t="s">
        <v>571</v>
      </c>
      <c r="B32" s="102" t="s">
        <v>277</v>
      </c>
      <c r="C32" s="100">
        <v>45143.17</v>
      </c>
    </row>
    <row r="33" spans="1:6" ht="9.75" customHeight="1" x14ac:dyDescent="0.25">
      <c r="A33" s="101" t="s">
        <v>572</v>
      </c>
      <c r="B33" s="102" t="s">
        <v>287</v>
      </c>
      <c r="C33" s="100">
        <v>0</v>
      </c>
    </row>
    <row r="34" spans="1:6" ht="9.75" customHeight="1" x14ac:dyDescent="0.25">
      <c r="A34" s="101" t="s">
        <v>573</v>
      </c>
      <c r="B34" s="102" t="s">
        <v>290</v>
      </c>
      <c r="C34" s="100">
        <v>0</v>
      </c>
    </row>
    <row r="35" spans="1:6" ht="9.75" customHeight="1" x14ac:dyDescent="0.25">
      <c r="A35" s="101" t="s">
        <v>574</v>
      </c>
      <c r="B35" s="102" t="s">
        <v>297</v>
      </c>
      <c r="C35" s="100">
        <v>0</v>
      </c>
    </row>
    <row r="36" spans="1:6" ht="9.75" customHeight="1" x14ac:dyDescent="0.25">
      <c r="A36" s="101" t="s">
        <v>575</v>
      </c>
      <c r="B36" s="102" t="s">
        <v>307</v>
      </c>
      <c r="C36" s="100">
        <v>0</v>
      </c>
    </row>
    <row r="37" spans="1:6" ht="9.75" customHeight="1" x14ac:dyDescent="0.25">
      <c r="A37" s="101" t="s">
        <v>576</v>
      </c>
      <c r="B37" s="102" t="s">
        <v>577</v>
      </c>
      <c r="C37" s="100">
        <v>0</v>
      </c>
    </row>
    <row r="38" spans="1:6" ht="9.75" customHeight="1" x14ac:dyDescent="0.25">
      <c r="A38" s="101" t="s">
        <v>578</v>
      </c>
      <c r="B38" s="99" t="s">
        <v>579</v>
      </c>
      <c r="C38" s="108">
        <v>127785.60000000001</v>
      </c>
    </row>
    <row r="39" spans="1:6" ht="7.5" customHeight="1" x14ac:dyDescent="0.25">
      <c r="A39" s="96"/>
      <c r="B39" s="109"/>
      <c r="C39" s="110"/>
    </row>
    <row r="40" spans="1:6" ht="9.75" customHeight="1" x14ac:dyDescent="0.25">
      <c r="A40" s="111" t="s">
        <v>580</v>
      </c>
      <c r="B40" s="70"/>
      <c r="C40" s="133">
        <f>C6-C8+C31</f>
        <v>172928.77000000002</v>
      </c>
    </row>
    <row r="41" spans="1:6" ht="9.75" customHeight="1" x14ac:dyDescent="0.25">
      <c r="A41" s="5"/>
      <c r="B41" s="5"/>
      <c r="C41" s="5"/>
      <c r="F41" s="65"/>
    </row>
    <row r="42" spans="1:6" ht="9.75" customHeight="1" x14ac:dyDescent="0.25">
      <c r="A42" s="25" t="s">
        <v>1981</v>
      </c>
      <c r="C42" s="5"/>
    </row>
    <row r="43" spans="1:6" ht="15" customHeight="1" x14ac:dyDescent="0.25">
      <c r="A43" s="25" t="s">
        <v>1982</v>
      </c>
    </row>
    <row r="44" spans="1:6" ht="15" customHeight="1" x14ac:dyDescent="0.25">
      <c r="D44" s="65"/>
    </row>
    <row r="45" spans="1:6" ht="15" customHeight="1" x14ac:dyDescent="0.25">
      <c r="C45" s="65"/>
    </row>
  </sheetData>
  <mergeCells count="5">
    <mergeCell ref="A1:C1"/>
    <mergeCell ref="A2:C2"/>
    <mergeCell ref="A3:C3"/>
    <mergeCell ref="A4:C4"/>
    <mergeCell ref="A5:B5"/>
  </mergeCells>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J59"/>
  <sheetViews>
    <sheetView showGridLines="0" view="pageBreakPreview" zoomScaleNormal="100" zoomScaleSheetLayoutView="100" workbookViewId="0">
      <selection activeCell="A3" sqref="A3:F3"/>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9.7109375" bestFit="1" customWidth="1"/>
    <col min="10" max="10" width="8.28515625" customWidth="1"/>
    <col min="11" max="26" width="9.140625" customWidth="1"/>
  </cols>
  <sheetData>
    <row r="1" spans="1:10" ht="11.25" customHeight="1" x14ac:dyDescent="0.25">
      <c r="A1" s="521" t="s">
        <v>1955</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1959</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201">
        <v>0</v>
      </c>
      <c r="D41" s="25"/>
      <c r="E41" s="25"/>
      <c r="F41" s="25"/>
      <c r="G41" s="25"/>
      <c r="H41" s="25"/>
      <c r="I41" s="25"/>
      <c r="J41" s="25"/>
    </row>
    <row r="42" spans="1:10" ht="9.75" customHeight="1" x14ac:dyDescent="0.25">
      <c r="A42" s="25">
        <v>8120</v>
      </c>
      <c r="B42" s="120" t="s">
        <v>619</v>
      </c>
      <c r="C42" s="201">
        <v>0</v>
      </c>
      <c r="D42" s="25"/>
      <c r="E42" s="25"/>
      <c r="F42" s="25"/>
      <c r="G42" s="25"/>
      <c r="H42" s="25"/>
      <c r="I42" s="25"/>
      <c r="J42" s="25"/>
    </row>
    <row r="43" spans="1:10" ht="9.75" customHeight="1" x14ac:dyDescent="0.25">
      <c r="A43" s="25">
        <v>8130</v>
      </c>
      <c r="B43" s="120" t="s">
        <v>620</v>
      </c>
      <c r="C43" s="201">
        <v>0</v>
      </c>
      <c r="D43" s="25"/>
      <c r="E43" s="25"/>
      <c r="F43" s="25"/>
      <c r="G43" s="25"/>
      <c r="H43" s="25"/>
      <c r="I43" s="25"/>
      <c r="J43" s="25"/>
    </row>
    <row r="44" spans="1:10" ht="9.75" customHeight="1" x14ac:dyDescent="0.25">
      <c r="A44" s="25">
        <v>8140</v>
      </c>
      <c r="B44" s="120" t="s">
        <v>621</v>
      </c>
      <c r="C44" s="201">
        <v>0</v>
      </c>
      <c r="D44" s="25"/>
      <c r="E44" s="25"/>
      <c r="F44" s="25"/>
      <c r="G44" s="25"/>
      <c r="H44" s="25"/>
      <c r="I44" s="25"/>
      <c r="J44" s="25"/>
    </row>
    <row r="45" spans="1:10" ht="9.75" customHeight="1" thickBot="1" x14ac:dyDescent="0.3">
      <c r="A45" s="25">
        <v>8150</v>
      </c>
      <c r="B45" s="122" t="s">
        <v>622</v>
      </c>
      <c r="C45" s="202">
        <v>0</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3" ht="9.75" customHeight="1" x14ac:dyDescent="0.25">
      <c r="A49" s="25"/>
      <c r="B49" s="137" t="s">
        <v>528</v>
      </c>
      <c r="C49" s="138">
        <v>2024</v>
      </c>
    </row>
    <row r="50" spans="1:3" ht="9.75" customHeight="1" x14ac:dyDescent="0.25">
      <c r="A50" s="25">
        <v>8210</v>
      </c>
      <c r="B50" s="120" t="s">
        <v>624</v>
      </c>
      <c r="C50" s="209">
        <v>0</v>
      </c>
    </row>
    <row r="51" spans="1:3" ht="9.75" customHeight="1" x14ac:dyDescent="0.25">
      <c r="A51" s="25">
        <v>8220</v>
      </c>
      <c r="B51" s="120" t="s">
        <v>625</v>
      </c>
      <c r="C51" s="209">
        <v>0</v>
      </c>
    </row>
    <row r="52" spans="1:3" ht="9.75" customHeight="1" x14ac:dyDescent="0.25">
      <c r="A52" s="25">
        <v>8230</v>
      </c>
      <c r="B52" s="120" t="s">
        <v>626</v>
      </c>
      <c r="C52" s="209">
        <v>0</v>
      </c>
    </row>
    <row r="53" spans="1:3" ht="9.75" customHeight="1" x14ac:dyDescent="0.25">
      <c r="A53" s="25">
        <v>8240</v>
      </c>
      <c r="B53" s="120" t="s">
        <v>627</v>
      </c>
      <c r="C53" s="209">
        <v>0</v>
      </c>
    </row>
    <row r="54" spans="1:3" ht="9.75" customHeight="1" x14ac:dyDescent="0.25">
      <c r="A54" s="25">
        <v>8250</v>
      </c>
      <c r="B54" s="120" t="s">
        <v>628</v>
      </c>
      <c r="C54" s="209">
        <v>0</v>
      </c>
    </row>
    <row r="55" spans="1:3" ht="9.75" customHeight="1" x14ac:dyDescent="0.25">
      <c r="A55" s="25">
        <v>8260</v>
      </c>
      <c r="B55" s="120" t="s">
        <v>629</v>
      </c>
      <c r="C55" s="209">
        <v>0</v>
      </c>
    </row>
    <row r="56" spans="1:3" ht="9.75" customHeight="1" thickBot="1" x14ac:dyDescent="0.3">
      <c r="A56" s="25">
        <v>8270</v>
      </c>
      <c r="B56" s="122" t="s">
        <v>630</v>
      </c>
      <c r="C56" s="210">
        <v>0</v>
      </c>
    </row>
    <row r="57" spans="1:3" ht="9.75" customHeight="1" x14ac:dyDescent="0.25">
      <c r="A57" s="25"/>
      <c r="B57" s="25"/>
      <c r="C57" s="25"/>
    </row>
    <row r="58" spans="1:3" ht="9.75" customHeight="1" x14ac:dyDescent="0.25">
      <c r="A58" s="25"/>
      <c r="B58" s="25"/>
      <c r="C58" s="25"/>
    </row>
    <row r="59" spans="1:3" ht="9.75" customHeight="1" x14ac:dyDescent="0.25">
      <c r="A59" s="25"/>
      <c r="B59" s="25" t="s">
        <v>309</v>
      </c>
      <c r="C59" s="25"/>
    </row>
  </sheetData>
  <mergeCells count="6">
    <mergeCell ref="B48:C48"/>
    <mergeCell ref="A1:F1"/>
    <mergeCell ref="A2:F2"/>
    <mergeCell ref="A3:F3"/>
    <mergeCell ref="A4:F4"/>
    <mergeCell ref="B39:C39"/>
  </mergeCells>
  <pageMargins left="0.7" right="0.7" top="0.75" bottom="0.75" header="0" footer="0"/>
  <pageSetup scale="6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4" customWidth="1"/>
    <col min="6" max="26" width="9.140625" customWidth="1"/>
  </cols>
  <sheetData>
    <row r="1" spans="1:5" ht="11.25" customHeight="1" x14ac:dyDescent="0.25">
      <c r="A1" s="521" t="s">
        <v>58</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1963</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32">
        <f>+C10+C57+C69</f>
        <v>51376160.410000004</v>
      </c>
      <c r="D9" s="33"/>
      <c r="E9" s="25"/>
    </row>
    <row r="10" spans="1:5" ht="9.75" customHeight="1" x14ac:dyDescent="0.25">
      <c r="A10" s="30">
        <v>4100</v>
      </c>
      <c r="B10" s="31" t="s">
        <v>34</v>
      </c>
      <c r="C10" s="32">
        <f>+C11+C21+C27+C30+C36+C39+C48</f>
        <v>21733596.920000002</v>
      </c>
      <c r="D10" s="33"/>
      <c r="E10" s="25"/>
    </row>
    <row r="11" spans="1:5" ht="11.25" customHeight="1" x14ac:dyDescent="0.25">
      <c r="A11" s="30">
        <v>4110</v>
      </c>
      <c r="B11" s="31" t="s">
        <v>105</v>
      </c>
      <c r="C11" s="32">
        <f>SUM(C12:C20)</f>
        <v>0</v>
      </c>
      <c r="D11" s="33" t="str">
        <f t="shared" ref="D11:D20" si="0">IFERROR(C11/$C$12,"")</f>
        <v/>
      </c>
      <c r="E11" s="25"/>
    </row>
    <row r="12" spans="1:5" ht="9.75" customHeight="1" x14ac:dyDescent="0.25">
      <c r="A12" s="35">
        <v>4111</v>
      </c>
      <c r="B12" s="5" t="s">
        <v>107</v>
      </c>
      <c r="C12" s="36">
        <v>0</v>
      </c>
      <c r="D12" s="33" t="str">
        <f t="shared" si="0"/>
        <v/>
      </c>
      <c r="E12" s="25"/>
    </row>
    <row r="13" spans="1:5" ht="9.75" customHeight="1" x14ac:dyDescent="0.25">
      <c r="A13" s="35">
        <v>4112</v>
      </c>
      <c r="B13" s="5" t="s">
        <v>108</v>
      </c>
      <c r="C13" s="36">
        <v>0</v>
      </c>
      <c r="D13" s="33" t="str">
        <f t="shared" si="0"/>
        <v/>
      </c>
      <c r="E13" s="25"/>
    </row>
    <row r="14" spans="1:5" ht="9.75" customHeight="1" x14ac:dyDescent="0.25">
      <c r="A14" s="35">
        <v>4113</v>
      </c>
      <c r="B14" s="5" t="s">
        <v>109</v>
      </c>
      <c r="C14" s="36">
        <v>0</v>
      </c>
      <c r="D14" s="33" t="str">
        <f t="shared" si="0"/>
        <v/>
      </c>
      <c r="E14" s="25"/>
    </row>
    <row r="15" spans="1:5" ht="9.75" customHeight="1" x14ac:dyDescent="0.25">
      <c r="A15" s="35">
        <v>4114</v>
      </c>
      <c r="B15" s="5" t="s">
        <v>110</v>
      </c>
      <c r="C15" s="36">
        <v>0</v>
      </c>
      <c r="D15" s="33" t="str">
        <f t="shared" si="0"/>
        <v/>
      </c>
      <c r="E15" s="25"/>
    </row>
    <row r="16" spans="1:5"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f>SUM(C22:C26)</f>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f>SUM(C28:C29)</f>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f>SUM(C31:C35)</f>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5" ht="9.75" customHeight="1" x14ac:dyDescent="0.25">
      <c r="A33" s="35">
        <v>4144</v>
      </c>
      <c r="B33" s="5" t="s">
        <v>128</v>
      </c>
      <c r="C33" s="36">
        <v>0</v>
      </c>
      <c r="D33" s="33" t="str">
        <f t="shared" si="3"/>
        <v/>
      </c>
      <c r="E33" s="25"/>
    </row>
    <row r="34" spans="1:5" ht="9.75" customHeight="1" x14ac:dyDescent="0.25">
      <c r="A34" s="35">
        <v>4145</v>
      </c>
      <c r="B34" s="37" t="s">
        <v>129</v>
      </c>
      <c r="C34" s="36">
        <v>0</v>
      </c>
      <c r="D34" s="33" t="str">
        <f t="shared" si="3"/>
        <v/>
      </c>
      <c r="E34" s="25"/>
    </row>
    <row r="35" spans="1:5" ht="9.75" customHeight="1" x14ac:dyDescent="0.25">
      <c r="A35" s="35">
        <v>4149</v>
      </c>
      <c r="B35" s="5" t="s">
        <v>130</v>
      </c>
      <c r="C35" s="36">
        <v>0</v>
      </c>
      <c r="D35" s="33" t="str">
        <f t="shared" si="3"/>
        <v/>
      </c>
      <c r="E35" s="25"/>
    </row>
    <row r="36" spans="1:5" ht="9.75" customHeight="1" x14ac:dyDescent="0.25">
      <c r="A36" s="30">
        <v>4150</v>
      </c>
      <c r="B36" s="31" t="s">
        <v>131</v>
      </c>
      <c r="C36" s="32">
        <f>SUM(C37:C38)</f>
        <v>0</v>
      </c>
      <c r="D36" s="33" t="str">
        <f t="shared" ref="D36:D38" si="4">IFERROR(C36/$C$36,"")</f>
        <v/>
      </c>
      <c r="E36" s="25"/>
    </row>
    <row r="37" spans="1:5" ht="9.75" customHeight="1" x14ac:dyDescent="0.25">
      <c r="A37" s="35">
        <v>4151</v>
      </c>
      <c r="B37" s="5" t="s">
        <v>131</v>
      </c>
      <c r="C37" s="36">
        <v>0</v>
      </c>
      <c r="D37" s="33" t="str">
        <f t="shared" si="4"/>
        <v/>
      </c>
      <c r="E37" s="25"/>
    </row>
    <row r="38" spans="1:5" ht="9.75" customHeight="1" x14ac:dyDescent="0.25">
      <c r="A38" s="35">
        <v>4154</v>
      </c>
      <c r="B38" s="37" t="s">
        <v>133</v>
      </c>
      <c r="C38" s="36">
        <v>0</v>
      </c>
      <c r="D38" s="33" t="str">
        <f t="shared" si="4"/>
        <v/>
      </c>
      <c r="E38" s="25"/>
    </row>
    <row r="39" spans="1:5" ht="9.75" customHeight="1" x14ac:dyDescent="0.25">
      <c r="A39" s="30">
        <v>4160</v>
      </c>
      <c r="B39" s="31" t="s">
        <v>134</v>
      </c>
      <c r="C39" s="32">
        <f>SUM(C40:C47)</f>
        <v>0</v>
      </c>
      <c r="D39" s="33" t="str">
        <f t="shared" ref="D39:D47" si="5">IFERROR(C39/$C$39,"")</f>
        <v/>
      </c>
      <c r="E39" s="25"/>
    </row>
    <row r="40" spans="1:5" ht="9.75" customHeight="1" x14ac:dyDescent="0.25">
      <c r="A40" s="35">
        <v>4161</v>
      </c>
      <c r="B40" s="5" t="s">
        <v>135</v>
      </c>
      <c r="C40" s="36">
        <v>0</v>
      </c>
      <c r="D40" s="33" t="str">
        <f t="shared" si="5"/>
        <v/>
      </c>
      <c r="E40" s="25"/>
    </row>
    <row r="41" spans="1:5" ht="9.75" customHeight="1" x14ac:dyDescent="0.25">
      <c r="A41" s="35">
        <v>4162</v>
      </c>
      <c r="B41" s="5" t="s">
        <v>136</v>
      </c>
      <c r="C41" s="36">
        <v>0</v>
      </c>
      <c r="D41" s="33" t="str">
        <f t="shared" si="5"/>
        <v/>
      </c>
      <c r="E41" s="25"/>
    </row>
    <row r="42" spans="1:5" ht="9.75" customHeight="1" x14ac:dyDescent="0.25">
      <c r="A42" s="35">
        <v>4163</v>
      </c>
      <c r="B42" s="5" t="s">
        <v>137</v>
      </c>
      <c r="C42" s="36">
        <v>0</v>
      </c>
      <c r="D42" s="33" t="str">
        <f t="shared" si="5"/>
        <v/>
      </c>
      <c r="E42" s="25"/>
    </row>
    <row r="43" spans="1:5" ht="9.75" customHeight="1" x14ac:dyDescent="0.25">
      <c r="A43" s="35">
        <v>4164</v>
      </c>
      <c r="B43" s="5" t="s">
        <v>138</v>
      </c>
      <c r="C43" s="36">
        <v>0</v>
      </c>
      <c r="D43" s="33" t="str">
        <f t="shared" si="5"/>
        <v/>
      </c>
      <c r="E43" s="25"/>
    </row>
    <row r="44" spans="1:5" ht="9.75" customHeight="1" x14ac:dyDescent="0.25">
      <c r="A44" s="35">
        <v>4165</v>
      </c>
      <c r="B44" s="5" t="s">
        <v>139</v>
      </c>
      <c r="C44" s="36">
        <v>0</v>
      </c>
      <c r="D44" s="33" t="str">
        <f t="shared" si="5"/>
        <v/>
      </c>
      <c r="E44" s="25"/>
    </row>
    <row r="45" spans="1:5" ht="9.75" customHeight="1" x14ac:dyDescent="0.25">
      <c r="A45" s="35">
        <v>4166</v>
      </c>
      <c r="B45" s="37" t="s">
        <v>140</v>
      </c>
      <c r="C45" s="36">
        <v>0</v>
      </c>
      <c r="D45" s="33" t="str">
        <f t="shared" si="5"/>
        <v/>
      </c>
      <c r="E45" s="25"/>
    </row>
    <row r="46" spans="1:5" ht="9.75" customHeight="1" x14ac:dyDescent="0.25">
      <c r="A46" s="35">
        <v>4168</v>
      </c>
      <c r="B46" s="5" t="s">
        <v>141</v>
      </c>
      <c r="C46" s="36">
        <v>0</v>
      </c>
      <c r="D46" s="33" t="str">
        <f t="shared" si="5"/>
        <v/>
      </c>
      <c r="E46" s="25"/>
    </row>
    <row r="47" spans="1:5" ht="9.75" customHeight="1" x14ac:dyDescent="0.25">
      <c r="A47" s="35">
        <v>4169</v>
      </c>
      <c r="B47" s="5" t="s">
        <v>142</v>
      </c>
      <c r="C47" s="36">
        <v>0</v>
      </c>
      <c r="D47" s="33" t="str">
        <f t="shared" si="5"/>
        <v/>
      </c>
      <c r="E47" s="25"/>
    </row>
    <row r="48" spans="1:5" ht="9.75" customHeight="1" x14ac:dyDescent="0.25">
      <c r="A48" s="30">
        <v>4170</v>
      </c>
      <c r="B48" s="31" t="s">
        <v>143</v>
      </c>
      <c r="C48" s="32">
        <f>SUM(C49:C56)</f>
        <v>21733596.920000002</v>
      </c>
      <c r="D48" s="33">
        <f t="shared" ref="D48:D56" si="6">IFERROR(C48/$C$48,"")</f>
        <v>1</v>
      </c>
      <c r="E48" s="25"/>
    </row>
    <row r="49" spans="1:5" ht="9.75" customHeight="1" x14ac:dyDescent="0.25">
      <c r="A49" s="35">
        <v>4171</v>
      </c>
      <c r="B49" s="5" t="s">
        <v>144</v>
      </c>
      <c r="C49" s="36">
        <v>0</v>
      </c>
      <c r="D49" s="33">
        <f t="shared" si="6"/>
        <v>0</v>
      </c>
      <c r="E49" s="25"/>
    </row>
    <row r="50" spans="1:5" ht="9.75" customHeight="1" x14ac:dyDescent="0.25">
      <c r="A50" s="35">
        <v>4172</v>
      </c>
      <c r="B50" s="5" t="s">
        <v>145</v>
      </c>
      <c r="C50" s="36">
        <v>0</v>
      </c>
      <c r="D50" s="33">
        <f t="shared" si="6"/>
        <v>0</v>
      </c>
      <c r="E50" s="25"/>
    </row>
    <row r="51" spans="1:5" ht="9.75" customHeight="1" x14ac:dyDescent="0.25">
      <c r="A51" s="35">
        <v>4173</v>
      </c>
      <c r="B51" s="37" t="s">
        <v>146</v>
      </c>
      <c r="C51" s="36">
        <v>21733596.920000002</v>
      </c>
      <c r="D51" s="33">
        <f t="shared" si="6"/>
        <v>1</v>
      </c>
      <c r="E51" s="25"/>
    </row>
    <row r="52" spans="1:5" ht="9.75" customHeight="1" x14ac:dyDescent="0.25">
      <c r="A52" s="35">
        <v>4174</v>
      </c>
      <c r="B52" s="37" t="s">
        <v>148</v>
      </c>
      <c r="C52" s="36">
        <v>0</v>
      </c>
      <c r="D52" s="33">
        <f t="shared" si="6"/>
        <v>0</v>
      </c>
      <c r="E52" s="25"/>
    </row>
    <row r="53" spans="1:5" ht="9.75" customHeight="1" x14ac:dyDescent="0.25">
      <c r="A53" s="35">
        <v>4175</v>
      </c>
      <c r="B53" s="37" t="s">
        <v>149</v>
      </c>
      <c r="C53" s="36">
        <v>0</v>
      </c>
      <c r="D53" s="33">
        <f t="shared" si="6"/>
        <v>0</v>
      </c>
      <c r="E53" s="25"/>
    </row>
    <row r="54" spans="1:5" ht="9.75" customHeight="1" x14ac:dyDescent="0.25">
      <c r="A54" s="35">
        <v>4176</v>
      </c>
      <c r="B54" s="37" t="s">
        <v>150</v>
      </c>
      <c r="C54" s="36">
        <v>0</v>
      </c>
      <c r="D54" s="33">
        <f t="shared" si="6"/>
        <v>0</v>
      </c>
      <c r="E54" s="25"/>
    </row>
    <row r="55" spans="1:5" ht="9.75" customHeight="1" x14ac:dyDescent="0.25">
      <c r="A55" s="35">
        <v>4177</v>
      </c>
      <c r="B55" s="37" t="s">
        <v>151</v>
      </c>
      <c r="C55" s="36">
        <v>0</v>
      </c>
      <c r="D55" s="33">
        <f t="shared" si="6"/>
        <v>0</v>
      </c>
      <c r="E55" s="25"/>
    </row>
    <row r="56" spans="1:5" ht="9.75" customHeight="1" x14ac:dyDescent="0.25">
      <c r="A56" s="35">
        <v>4178</v>
      </c>
      <c r="B56" s="37" t="s">
        <v>152</v>
      </c>
      <c r="C56" s="36">
        <v>0</v>
      </c>
      <c r="D56" s="33">
        <f t="shared" si="6"/>
        <v>0</v>
      </c>
      <c r="E56" s="25"/>
    </row>
    <row r="57" spans="1:5" ht="9.75" customHeight="1" x14ac:dyDescent="0.25">
      <c r="A57" s="30">
        <v>4200</v>
      </c>
      <c r="B57" s="44" t="s">
        <v>153</v>
      </c>
      <c r="C57" s="32">
        <f>+C58+C64</f>
        <v>27110103.949999999</v>
      </c>
      <c r="D57" s="33"/>
      <c r="E57" s="25"/>
    </row>
    <row r="58" spans="1:5" ht="9.75" customHeight="1" x14ac:dyDescent="0.25">
      <c r="A58" s="30">
        <v>4210</v>
      </c>
      <c r="B58" s="44" t="s">
        <v>154</v>
      </c>
      <c r="C58" s="32">
        <f>SUM(C59:C63)</f>
        <v>0</v>
      </c>
      <c r="D58" s="33" t="str">
        <f t="shared" ref="D58:D63" si="7">IFERROR(C58/$C$58,"")</f>
        <v/>
      </c>
      <c r="E58" s="25"/>
    </row>
    <row r="59" spans="1:5" ht="9.75" customHeight="1" x14ac:dyDescent="0.25">
      <c r="A59" s="35">
        <v>4211</v>
      </c>
      <c r="B59" s="5" t="s">
        <v>155</v>
      </c>
      <c r="C59" s="36">
        <v>0</v>
      </c>
      <c r="D59" s="33" t="str">
        <f t="shared" si="7"/>
        <v/>
      </c>
      <c r="E59" s="25"/>
    </row>
    <row r="60" spans="1:5" ht="9.75" customHeight="1" x14ac:dyDescent="0.25">
      <c r="A60" s="35">
        <v>4212</v>
      </c>
      <c r="B60" s="5" t="s">
        <v>156</v>
      </c>
      <c r="C60" s="36">
        <v>0</v>
      </c>
      <c r="D60" s="33" t="str">
        <f t="shared" si="7"/>
        <v/>
      </c>
      <c r="E60" s="25"/>
    </row>
    <row r="61" spans="1:5" ht="9.75" customHeight="1" x14ac:dyDescent="0.25">
      <c r="A61" s="35">
        <v>4213</v>
      </c>
      <c r="B61" s="5" t="s">
        <v>157</v>
      </c>
      <c r="C61" s="36">
        <v>0</v>
      </c>
      <c r="D61" s="33" t="str">
        <f t="shared" si="7"/>
        <v/>
      </c>
      <c r="E61" s="25"/>
    </row>
    <row r="62" spans="1:5" ht="9.75" customHeight="1" x14ac:dyDescent="0.25">
      <c r="A62" s="35">
        <v>4214</v>
      </c>
      <c r="B62" s="5" t="s">
        <v>159</v>
      </c>
      <c r="C62" s="36">
        <v>0</v>
      </c>
      <c r="D62" s="33" t="str">
        <f t="shared" si="7"/>
        <v/>
      </c>
      <c r="E62" s="25"/>
    </row>
    <row r="63" spans="1:5" ht="9.75" customHeight="1" x14ac:dyDescent="0.25">
      <c r="A63" s="35">
        <v>4215</v>
      </c>
      <c r="B63" s="5" t="s">
        <v>160</v>
      </c>
      <c r="C63" s="36">
        <v>0</v>
      </c>
      <c r="D63" s="33" t="str">
        <f t="shared" si="7"/>
        <v/>
      </c>
      <c r="E63" s="25"/>
    </row>
    <row r="64" spans="1:5" ht="9.75" customHeight="1" x14ac:dyDescent="0.25">
      <c r="A64" s="30">
        <v>4220</v>
      </c>
      <c r="B64" s="31" t="s">
        <v>161</v>
      </c>
      <c r="C64" s="32">
        <f>SUM(C65:C68)</f>
        <v>27110103.949999999</v>
      </c>
      <c r="D64" s="33">
        <f t="shared" ref="D64:D68" si="8">IFERROR(C64/$C$64,"")</f>
        <v>1</v>
      </c>
      <c r="E64" s="25"/>
    </row>
    <row r="65" spans="1:5" ht="9.75" customHeight="1" x14ac:dyDescent="0.25">
      <c r="A65" s="35">
        <v>4221</v>
      </c>
      <c r="B65" s="5" t="s">
        <v>162</v>
      </c>
      <c r="C65" s="36">
        <v>0</v>
      </c>
      <c r="D65" s="33">
        <f t="shared" si="8"/>
        <v>0</v>
      </c>
      <c r="E65" s="25"/>
    </row>
    <row r="66" spans="1:5" ht="9.75" customHeight="1" x14ac:dyDescent="0.25">
      <c r="A66" s="35">
        <v>4223</v>
      </c>
      <c r="B66" s="5" t="s">
        <v>164</v>
      </c>
      <c r="C66" s="36">
        <v>27110103.949999999</v>
      </c>
      <c r="D66" s="33">
        <f t="shared" si="8"/>
        <v>1</v>
      </c>
      <c r="E66" s="25"/>
    </row>
    <row r="67" spans="1:5" ht="9.75" customHeight="1" x14ac:dyDescent="0.25">
      <c r="A67" s="35">
        <v>4225</v>
      </c>
      <c r="B67" s="5" t="s">
        <v>165</v>
      </c>
      <c r="C67" s="36">
        <v>0</v>
      </c>
      <c r="D67" s="33">
        <f t="shared" si="8"/>
        <v>0</v>
      </c>
      <c r="E67" s="25"/>
    </row>
    <row r="68" spans="1:5" ht="9.75" customHeight="1" x14ac:dyDescent="0.25">
      <c r="A68" s="35">
        <v>4227</v>
      </c>
      <c r="B68" s="5" t="s">
        <v>166</v>
      </c>
      <c r="C68" s="36">
        <v>0</v>
      </c>
      <c r="D68" s="33">
        <f t="shared" si="8"/>
        <v>0</v>
      </c>
      <c r="E68" s="25"/>
    </row>
    <row r="69" spans="1:5" ht="9.75" customHeight="1" x14ac:dyDescent="0.25">
      <c r="A69" s="45">
        <v>4300</v>
      </c>
      <c r="B69" s="31" t="s">
        <v>37</v>
      </c>
      <c r="C69" s="32">
        <f>+C70+C73+C79+C81+C83</f>
        <v>2532459.54</v>
      </c>
      <c r="D69" s="33"/>
      <c r="E69" s="5"/>
    </row>
    <row r="70" spans="1:5" ht="9.75" customHeight="1" x14ac:dyDescent="0.25">
      <c r="A70" s="45">
        <v>4310</v>
      </c>
      <c r="B70" s="31" t="s">
        <v>167</v>
      </c>
      <c r="C70" s="32">
        <f>SUM(C71:C72)</f>
        <v>1637998.69</v>
      </c>
      <c r="D70" s="33">
        <f t="shared" ref="D70:D72" si="9">IFERROR(C70/$C$70,"")</f>
        <v>1</v>
      </c>
      <c r="E70" s="5"/>
    </row>
    <row r="71" spans="1:5" ht="9.75" customHeight="1" x14ac:dyDescent="0.25">
      <c r="A71" s="46">
        <v>4311</v>
      </c>
      <c r="B71" s="5" t="s">
        <v>168</v>
      </c>
      <c r="C71" s="36">
        <v>0</v>
      </c>
      <c r="D71" s="33">
        <f t="shared" si="9"/>
        <v>0</v>
      </c>
      <c r="E71" s="5"/>
    </row>
    <row r="72" spans="1:5" ht="9.75" customHeight="1" x14ac:dyDescent="0.25">
      <c r="A72" s="46">
        <v>4319</v>
      </c>
      <c r="B72" s="5" t="s">
        <v>169</v>
      </c>
      <c r="C72" s="36">
        <v>1637998.69</v>
      </c>
      <c r="D72" s="33">
        <f t="shared" si="9"/>
        <v>1</v>
      </c>
      <c r="E72" s="5"/>
    </row>
    <row r="73" spans="1:5" ht="9.75" customHeight="1" x14ac:dyDescent="0.25">
      <c r="A73" s="45">
        <v>4320</v>
      </c>
      <c r="B73" s="31" t="s">
        <v>170</v>
      </c>
      <c r="C73" s="32">
        <f>SUM(C74:C78)</f>
        <v>0</v>
      </c>
      <c r="D73" s="33" t="str">
        <f t="shared" ref="D73:D78" si="10">IFERROR(C73/$C$73,"")</f>
        <v/>
      </c>
      <c r="E73" s="5"/>
    </row>
    <row r="74" spans="1:5" ht="9.75" customHeight="1" x14ac:dyDescent="0.25">
      <c r="A74" s="46">
        <v>4321</v>
      </c>
      <c r="B74" s="5" t="s">
        <v>171</v>
      </c>
      <c r="C74" s="36">
        <v>0</v>
      </c>
      <c r="D74" s="33" t="str">
        <f t="shared" si="10"/>
        <v/>
      </c>
      <c r="E74" s="5"/>
    </row>
    <row r="75" spans="1:5" ht="9.75" customHeight="1" x14ac:dyDescent="0.25">
      <c r="A75" s="46">
        <v>4322</v>
      </c>
      <c r="B75" s="5" t="s">
        <v>172</v>
      </c>
      <c r="C75" s="36">
        <v>0</v>
      </c>
      <c r="D75" s="33" t="str">
        <f t="shared" si="10"/>
        <v/>
      </c>
      <c r="E75" s="5"/>
    </row>
    <row r="76" spans="1:5" ht="9.75" customHeight="1" x14ac:dyDescent="0.25">
      <c r="A76" s="46">
        <v>4323</v>
      </c>
      <c r="B76" s="5" t="s">
        <v>173</v>
      </c>
      <c r="C76" s="36">
        <v>0</v>
      </c>
      <c r="D76" s="33" t="str">
        <f t="shared" si="10"/>
        <v/>
      </c>
      <c r="E76" s="5"/>
    </row>
    <row r="77" spans="1:5" ht="9.75" customHeight="1" x14ac:dyDescent="0.25">
      <c r="A77" s="46">
        <v>4324</v>
      </c>
      <c r="B77" s="5" t="s">
        <v>174</v>
      </c>
      <c r="C77" s="36">
        <v>0</v>
      </c>
      <c r="D77" s="33" t="str">
        <f t="shared" si="10"/>
        <v/>
      </c>
      <c r="E77" s="5"/>
    </row>
    <row r="78" spans="1:5" ht="9.75" customHeight="1" x14ac:dyDescent="0.25">
      <c r="A78" s="46">
        <v>4325</v>
      </c>
      <c r="B78" s="5" t="s">
        <v>175</v>
      </c>
      <c r="C78" s="36">
        <v>0</v>
      </c>
      <c r="D78" s="33" t="str">
        <f t="shared" si="10"/>
        <v/>
      </c>
      <c r="E78" s="5"/>
    </row>
    <row r="79" spans="1:5" ht="9.75" customHeight="1" x14ac:dyDescent="0.25">
      <c r="A79" s="45">
        <v>4330</v>
      </c>
      <c r="B79" s="31" t="s">
        <v>177</v>
      </c>
      <c r="C79" s="32">
        <f>+C80</f>
        <v>0</v>
      </c>
      <c r="D79" s="33" t="str">
        <f t="shared" ref="D79:D80" si="11">IFERROR(C79/$C$79,"")</f>
        <v/>
      </c>
      <c r="E79" s="5"/>
    </row>
    <row r="80" spans="1:5" ht="9.75" customHeight="1" x14ac:dyDescent="0.25">
      <c r="A80" s="46">
        <v>4331</v>
      </c>
      <c r="B80" s="5" t="s">
        <v>177</v>
      </c>
      <c r="C80" s="36">
        <v>0</v>
      </c>
      <c r="D80" s="33" t="str">
        <f t="shared" si="11"/>
        <v/>
      </c>
      <c r="E80" s="5"/>
    </row>
    <row r="81" spans="1:5" ht="9.75" customHeight="1" x14ac:dyDescent="0.25">
      <c r="A81" s="45">
        <v>4340</v>
      </c>
      <c r="B81" s="31" t="s">
        <v>178</v>
      </c>
      <c r="C81" s="32">
        <f>+C82</f>
        <v>0</v>
      </c>
      <c r="D81" s="33" t="str">
        <f t="shared" ref="D81:D82" si="12">IFERROR(C81/$C$81,"")</f>
        <v/>
      </c>
      <c r="E81" s="5"/>
    </row>
    <row r="82" spans="1:5" ht="9.75" customHeight="1" x14ac:dyDescent="0.25">
      <c r="A82" s="46">
        <v>4341</v>
      </c>
      <c r="B82" s="5" t="s">
        <v>178</v>
      </c>
      <c r="C82" s="36">
        <v>0</v>
      </c>
      <c r="D82" s="33" t="str">
        <f t="shared" si="12"/>
        <v/>
      </c>
      <c r="E82" s="5"/>
    </row>
    <row r="83" spans="1:5" ht="9.75" customHeight="1" x14ac:dyDescent="0.25">
      <c r="A83" s="45">
        <v>4390</v>
      </c>
      <c r="B83" s="31" t="s">
        <v>179</v>
      </c>
      <c r="C83" s="32">
        <f>SUM(C84:C90)</f>
        <v>894460.85</v>
      </c>
      <c r="D83" s="33">
        <f t="shared" ref="D83:D90" si="13">IFERROR(C83/$C$83,"")</f>
        <v>1</v>
      </c>
      <c r="E83" s="5"/>
    </row>
    <row r="84" spans="1:5" ht="9.75" customHeight="1" x14ac:dyDescent="0.25">
      <c r="A84" s="46">
        <v>4392</v>
      </c>
      <c r="B84" s="5" t="s">
        <v>180</v>
      </c>
      <c r="C84" s="36">
        <v>0</v>
      </c>
      <c r="D84" s="33">
        <f t="shared" si="13"/>
        <v>0</v>
      </c>
      <c r="E84" s="5"/>
    </row>
    <row r="85" spans="1:5" ht="9.75" customHeight="1" x14ac:dyDescent="0.25">
      <c r="A85" s="46">
        <v>4393</v>
      </c>
      <c r="B85" s="5" t="s">
        <v>181</v>
      </c>
      <c r="C85" s="36">
        <v>894460.85</v>
      </c>
      <c r="D85" s="33">
        <f t="shared" si="13"/>
        <v>1</v>
      </c>
      <c r="E85" s="5"/>
    </row>
    <row r="86" spans="1:5" ht="9.75" customHeight="1" x14ac:dyDescent="0.25">
      <c r="A86" s="46">
        <v>4394</v>
      </c>
      <c r="B86" s="5" t="s">
        <v>182</v>
      </c>
      <c r="C86" s="36">
        <v>0</v>
      </c>
      <c r="D86" s="33">
        <f t="shared" si="13"/>
        <v>0</v>
      </c>
      <c r="E86" s="5"/>
    </row>
    <row r="87" spans="1:5" ht="9.75" customHeight="1" x14ac:dyDescent="0.25">
      <c r="A87" s="46">
        <v>4395</v>
      </c>
      <c r="B87" s="5" t="s">
        <v>183</v>
      </c>
      <c r="C87" s="36">
        <v>0</v>
      </c>
      <c r="D87" s="33">
        <f t="shared" si="13"/>
        <v>0</v>
      </c>
      <c r="E87" s="5"/>
    </row>
    <row r="88" spans="1:5" ht="9.75" customHeight="1" x14ac:dyDescent="0.25">
      <c r="A88" s="46">
        <v>4396</v>
      </c>
      <c r="B88" s="5" t="s">
        <v>184</v>
      </c>
      <c r="C88" s="36">
        <v>0</v>
      </c>
      <c r="D88" s="33">
        <f t="shared" si="13"/>
        <v>0</v>
      </c>
      <c r="E88" s="5"/>
    </row>
    <row r="89" spans="1:5" ht="9.75" customHeight="1" x14ac:dyDescent="0.25">
      <c r="A89" s="46">
        <v>4397</v>
      </c>
      <c r="B89" s="5" t="s">
        <v>185</v>
      </c>
      <c r="C89" s="36">
        <v>0</v>
      </c>
      <c r="D89" s="33">
        <f t="shared" si="13"/>
        <v>0</v>
      </c>
      <c r="E89" s="5"/>
    </row>
    <row r="90" spans="1:5" ht="9.75" customHeight="1" x14ac:dyDescent="0.25">
      <c r="A90" s="46">
        <v>4399</v>
      </c>
      <c r="B90" s="5" t="s">
        <v>179</v>
      </c>
      <c r="C90" s="36">
        <v>0</v>
      </c>
      <c r="D90" s="33">
        <f t="shared" si="13"/>
        <v>0</v>
      </c>
      <c r="E90" s="5"/>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9.75" customHeight="1" x14ac:dyDescent="0.25">
      <c r="A94" s="45">
        <v>5000</v>
      </c>
      <c r="B94" s="31" t="s">
        <v>38</v>
      </c>
      <c r="C94" s="32">
        <f>+C95+C123+C156+C166+C181+C210</f>
        <v>91827967.030000001</v>
      </c>
      <c r="D94" s="33"/>
      <c r="E94" s="5"/>
    </row>
    <row r="95" spans="1:5" ht="9.75" customHeight="1" x14ac:dyDescent="0.25">
      <c r="A95" s="45">
        <v>5100</v>
      </c>
      <c r="B95" s="31" t="s">
        <v>187</v>
      </c>
      <c r="C95" s="32">
        <f>+C96+C103+C113</f>
        <v>64683196.900000006</v>
      </c>
      <c r="D95" s="33"/>
      <c r="E95" s="5"/>
    </row>
    <row r="96" spans="1:5" ht="9.75" customHeight="1" x14ac:dyDescent="0.25">
      <c r="A96" s="45">
        <v>5110</v>
      </c>
      <c r="B96" s="31" t="s">
        <v>188</v>
      </c>
      <c r="C96" s="32">
        <f>SUM(C97:C102)</f>
        <v>27000595.330000002</v>
      </c>
      <c r="D96" s="33">
        <f t="shared" ref="D96:D102" si="14">IFERROR(C96/$C$96,"")</f>
        <v>1</v>
      </c>
      <c r="E96" s="5"/>
    </row>
    <row r="97" spans="1:5" ht="9.75" customHeight="1" x14ac:dyDescent="0.25">
      <c r="A97" s="46">
        <v>5111</v>
      </c>
      <c r="B97" s="5" t="s">
        <v>189</v>
      </c>
      <c r="C97" s="36">
        <v>12414226.800000001</v>
      </c>
      <c r="D97" s="33">
        <f t="shared" si="14"/>
        <v>0.45977604005666939</v>
      </c>
      <c r="E97" s="5"/>
    </row>
    <row r="98" spans="1:5" ht="9.75" customHeight="1" x14ac:dyDescent="0.25">
      <c r="A98" s="46">
        <v>5112</v>
      </c>
      <c r="B98" s="5" t="s">
        <v>191</v>
      </c>
      <c r="C98" s="36">
        <v>3849031.64</v>
      </c>
      <c r="D98" s="33">
        <f t="shared" si="14"/>
        <v>0.14255358420647091</v>
      </c>
      <c r="E98" s="5"/>
    </row>
    <row r="99" spans="1:5" ht="9.75" customHeight="1" x14ac:dyDescent="0.25">
      <c r="A99" s="46">
        <v>5113</v>
      </c>
      <c r="B99" s="5" t="s">
        <v>192</v>
      </c>
      <c r="C99" s="36">
        <v>1451809.09</v>
      </c>
      <c r="D99" s="33">
        <f t="shared" si="14"/>
        <v>5.376952145891814E-2</v>
      </c>
      <c r="E99" s="5"/>
    </row>
    <row r="100" spans="1:5" ht="9.75" customHeight="1" x14ac:dyDescent="0.25">
      <c r="A100" s="46">
        <v>5114</v>
      </c>
      <c r="B100" s="5" t="s">
        <v>193</v>
      </c>
      <c r="C100" s="36">
        <v>4337794.57</v>
      </c>
      <c r="D100" s="33">
        <f t="shared" si="14"/>
        <v>0.16065551581302856</v>
      </c>
      <c r="E100" s="5"/>
    </row>
    <row r="101" spans="1:5" ht="11.25" customHeight="1" x14ac:dyDescent="0.25">
      <c r="A101" s="46">
        <v>5115</v>
      </c>
      <c r="B101" s="5" t="s">
        <v>195</v>
      </c>
      <c r="C101" s="36">
        <v>2589943.12</v>
      </c>
      <c r="D101" s="33">
        <f t="shared" si="14"/>
        <v>9.5921704256733506E-2</v>
      </c>
      <c r="E101" s="5"/>
    </row>
    <row r="102" spans="1:5" ht="9.75" customHeight="1" x14ac:dyDescent="0.25">
      <c r="A102" s="46">
        <v>5116</v>
      </c>
      <c r="B102" s="5" t="s">
        <v>196</v>
      </c>
      <c r="C102" s="36">
        <v>2357790.11</v>
      </c>
      <c r="D102" s="33">
        <f t="shared" si="14"/>
        <v>8.7323634208179499E-2</v>
      </c>
      <c r="E102" s="5"/>
    </row>
    <row r="103" spans="1:5" ht="9.75" customHeight="1" x14ac:dyDescent="0.25">
      <c r="A103" s="45">
        <v>5120</v>
      </c>
      <c r="B103" s="31" t="s">
        <v>197</v>
      </c>
      <c r="C103" s="32">
        <f>SUM(C104:C112)</f>
        <v>5651754.7100000009</v>
      </c>
      <c r="D103" s="33">
        <f t="shared" ref="D103:D112" si="15">IFERROR(C103/$C$103,"")</f>
        <v>1</v>
      </c>
      <c r="E103" s="5"/>
    </row>
    <row r="104" spans="1:5" ht="9.75" customHeight="1" x14ac:dyDescent="0.25">
      <c r="A104" s="46">
        <v>5121</v>
      </c>
      <c r="B104" s="5" t="s">
        <v>198</v>
      </c>
      <c r="C104" s="36">
        <v>725568.14</v>
      </c>
      <c r="D104" s="33">
        <f t="shared" si="15"/>
        <v>0.12837926931191956</v>
      </c>
      <c r="E104" s="5"/>
    </row>
    <row r="105" spans="1:5" ht="9.75" customHeight="1" x14ac:dyDescent="0.25">
      <c r="A105" s="46">
        <v>5122</v>
      </c>
      <c r="B105" s="5" t="s">
        <v>199</v>
      </c>
      <c r="C105" s="36">
        <v>153265.75</v>
      </c>
      <c r="D105" s="33">
        <f t="shared" si="15"/>
        <v>2.7118259348520093E-2</v>
      </c>
      <c r="E105" s="5"/>
    </row>
    <row r="106" spans="1:5" ht="9.75" customHeight="1" x14ac:dyDescent="0.25">
      <c r="A106" s="46">
        <v>5123</v>
      </c>
      <c r="B106" s="5" t="s">
        <v>201</v>
      </c>
      <c r="C106" s="36">
        <v>3032378.04</v>
      </c>
      <c r="D106" s="33">
        <f t="shared" si="15"/>
        <v>0.53653744643847068</v>
      </c>
      <c r="E106" s="5"/>
    </row>
    <row r="107" spans="1:5" ht="9.75" customHeight="1" x14ac:dyDescent="0.25">
      <c r="A107" s="46">
        <v>5124</v>
      </c>
      <c r="B107" s="5" t="s">
        <v>202</v>
      </c>
      <c r="C107" s="36">
        <v>4215</v>
      </c>
      <c r="D107" s="33">
        <f t="shared" si="15"/>
        <v>7.4578608171761923E-4</v>
      </c>
      <c r="E107" s="5"/>
    </row>
    <row r="108" spans="1:5" ht="9.75" customHeight="1" x14ac:dyDescent="0.25">
      <c r="A108" s="46">
        <v>5125</v>
      </c>
      <c r="B108" s="5" t="s">
        <v>203</v>
      </c>
      <c r="C108" s="36">
        <v>9782.06</v>
      </c>
      <c r="D108" s="33">
        <f t="shared" si="15"/>
        <v>1.7308005215958848E-3</v>
      </c>
      <c r="E108" s="5"/>
    </row>
    <row r="109" spans="1:5" ht="9.75" customHeight="1" x14ac:dyDescent="0.25">
      <c r="A109" s="46">
        <v>5126</v>
      </c>
      <c r="B109" s="5" t="s">
        <v>204</v>
      </c>
      <c r="C109" s="36">
        <v>171553.93</v>
      </c>
      <c r="D109" s="33">
        <f t="shared" si="15"/>
        <v>3.0354100417072056E-2</v>
      </c>
      <c r="E109" s="5"/>
    </row>
    <row r="110" spans="1:5" ht="9.75" customHeight="1" x14ac:dyDescent="0.25">
      <c r="A110" s="46">
        <v>5127</v>
      </c>
      <c r="B110" s="5" t="s">
        <v>206</v>
      </c>
      <c r="C110" s="36">
        <v>136783.94</v>
      </c>
      <c r="D110" s="33">
        <f t="shared" si="15"/>
        <v>2.4202030523012556E-2</v>
      </c>
      <c r="E110" s="5"/>
    </row>
    <row r="111" spans="1:5" ht="9.75" customHeight="1" x14ac:dyDescent="0.25">
      <c r="A111" s="46">
        <v>5128</v>
      </c>
      <c r="B111" s="5" t="s">
        <v>207</v>
      </c>
      <c r="C111" s="36">
        <v>0</v>
      </c>
      <c r="D111" s="33">
        <f t="shared" si="15"/>
        <v>0</v>
      </c>
      <c r="E111" s="5"/>
    </row>
    <row r="112" spans="1:5" ht="9.75" customHeight="1" x14ac:dyDescent="0.25">
      <c r="A112" s="46">
        <v>5129</v>
      </c>
      <c r="B112" s="5" t="s">
        <v>208</v>
      </c>
      <c r="C112" s="36">
        <v>1418207.85</v>
      </c>
      <c r="D112" s="33">
        <f t="shared" si="15"/>
        <v>0.2509323073576914</v>
      </c>
      <c r="E112" s="5"/>
    </row>
    <row r="113" spans="1:5" ht="9.75" customHeight="1" x14ac:dyDescent="0.25">
      <c r="A113" s="45">
        <v>5130</v>
      </c>
      <c r="B113" s="31" t="s">
        <v>209</v>
      </c>
      <c r="C113" s="32">
        <f>SUM(C114:C122)</f>
        <v>32030846.859999999</v>
      </c>
      <c r="D113" s="33">
        <f t="shared" ref="D113:D122" si="16">IFERROR(C113/$C$113,"")</f>
        <v>1</v>
      </c>
      <c r="E113" s="5"/>
    </row>
    <row r="114" spans="1:5" ht="9.75" customHeight="1" x14ac:dyDescent="0.25">
      <c r="A114" s="46">
        <v>5131</v>
      </c>
      <c r="B114" s="5" t="s">
        <v>210</v>
      </c>
      <c r="C114" s="36">
        <v>1828019.81</v>
      </c>
      <c r="D114" s="33">
        <f t="shared" si="16"/>
        <v>5.7070605032389081E-2</v>
      </c>
      <c r="E114" s="5"/>
    </row>
    <row r="115" spans="1:5" ht="9.75" customHeight="1" x14ac:dyDescent="0.25">
      <c r="A115" s="46">
        <v>5132</v>
      </c>
      <c r="B115" s="5" t="s">
        <v>211</v>
      </c>
      <c r="C115" s="36">
        <v>184618.09</v>
      </c>
      <c r="D115" s="33">
        <f t="shared" si="16"/>
        <v>5.7637592539131512E-3</v>
      </c>
      <c r="E115" s="5"/>
    </row>
    <row r="116" spans="1:5" ht="9.75" customHeight="1" x14ac:dyDescent="0.25">
      <c r="A116" s="46">
        <v>5133</v>
      </c>
      <c r="B116" s="5" t="s">
        <v>212</v>
      </c>
      <c r="C116" s="36">
        <v>931434.69</v>
      </c>
      <c r="D116" s="33">
        <f t="shared" si="16"/>
        <v>2.9079302650694885E-2</v>
      </c>
      <c r="E116" s="5"/>
    </row>
    <row r="117" spans="1:5" ht="9.75" customHeight="1" x14ac:dyDescent="0.25">
      <c r="A117" s="46">
        <v>5134</v>
      </c>
      <c r="B117" s="5" t="s">
        <v>214</v>
      </c>
      <c r="C117" s="36">
        <v>1177866.67</v>
      </c>
      <c r="D117" s="33">
        <f t="shared" si="16"/>
        <v>3.6772885685733003E-2</v>
      </c>
      <c r="E117" s="5"/>
    </row>
    <row r="118" spans="1:5" ht="9.75" customHeight="1" x14ac:dyDescent="0.25">
      <c r="A118" s="46">
        <v>5135</v>
      </c>
      <c r="B118" s="5" t="s">
        <v>215</v>
      </c>
      <c r="C118" s="36">
        <v>12861248.35</v>
      </c>
      <c r="D118" s="33">
        <f t="shared" si="16"/>
        <v>0.4015269532589561</v>
      </c>
      <c r="E118" s="5"/>
    </row>
    <row r="119" spans="1:5" ht="9.75" customHeight="1" x14ac:dyDescent="0.25">
      <c r="A119" s="46">
        <v>5136</v>
      </c>
      <c r="B119" s="5" t="s">
        <v>217</v>
      </c>
      <c r="C119" s="36">
        <v>2250137.6000000001</v>
      </c>
      <c r="D119" s="33">
        <f t="shared" si="16"/>
        <v>7.0249082387202302E-2</v>
      </c>
      <c r="E119" s="5"/>
    </row>
    <row r="120" spans="1:5" ht="9.75" customHeight="1" x14ac:dyDescent="0.25">
      <c r="A120" s="46">
        <v>5137</v>
      </c>
      <c r="B120" s="5" t="s">
        <v>218</v>
      </c>
      <c r="C120" s="36">
        <v>924463.66</v>
      </c>
      <c r="D120" s="33">
        <f t="shared" si="16"/>
        <v>2.8861667755480633E-2</v>
      </c>
      <c r="E120" s="5"/>
    </row>
    <row r="121" spans="1:5" ht="9.75" customHeight="1" x14ac:dyDescent="0.25">
      <c r="A121" s="46">
        <v>5138</v>
      </c>
      <c r="B121" s="5" t="s">
        <v>219</v>
      </c>
      <c r="C121" s="36">
        <v>672890.3</v>
      </c>
      <c r="D121" s="33">
        <f t="shared" si="16"/>
        <v>2.1007571324637781E-2</v>
      </c>
      <c r="E121" s="5"/>
    </row>
    <row r="122" spans="1:5" ht="9.75" customHeight="1" x14ac:dyDescent="0.25">
      <c r="A122" s="46">
        <v>5139</v>
      </c>
      <c r="B122" s="5" t="s">
        <v>220</v>
      </c>
      <c r="C122" s="36">
        <v>11200167.689999999</v>
      </c>
      <c r="D122" s="33">
        <f t="shared" si="16"/>
        <v>0.34966817265099309</v>
      </c>
      <c r="E122" s="5"/>
    </row>
    <row r="123" spans="1:5" ht="9.75" customHeight="1" x14ac:dyDescent="0.25">
      <c r="A123" s="45">
        <v>5200</v>
      </c>
      <c r="B123" s="31" t="s">
        <v>221</v>
      </c>
      <c r="C123" s="32">
        <f>+C124+C127+C130+C133+C138+C142+C145+C147+C153</f>
        <v>0</v>
      </c>
      <c r="D123" s="33"/>
      <c r="E123" s="5"/>
    </row>
    <row r="124" spans="1:5" ht="9.75" customHeight="1" x14ac:dyDescent="0.25">
      <c r="A124" s="45">
        <v>5210</v>
      </c>
      <c r="B124" s="31" t="s">
        <v>222</v>
      </c>
      <c r="C124" s="32">
        <f>SUM(C125:C126)</f>
        <v>0</v>
      </c>
      <c r="D124" s="33" t="str">
        <f t="shared" ref="D124:D126" si="17">IFERROR(C124/$C$124,"")</f>
        <v/>
      </c>
      <c r="E124" s="5"/>
    </row>
    <row r="125" spans="1:5" ht="9.75" customHeight="1" x14ac:dyDescent="0.25">
      <c r="A125" s="46">
        <v>5211</v>
      </c>
      <c r="B125" s="5" t="s">
        <v>223</v>
      </c>
      <c r="C125" s="36">
        <v>0</v>
      </c>
      <c r="D125" s="33" t="str">
        <f t="shared" si="17"/>
        <v/>
      </c>
      <c r="E125" s="5"/>
    </row>
    <row r="126" spans="1:5" ht="9.75" customHeight="1" x14ac:dyDescent="0.25">
      <c r="A126" s="46">
        <v>5212</v>
      </c>
      <c r="B126" s="5" t="s">
        <v>224</v>
      </c>
      <c r="C126" s="36">
        <v>0</v>
      </c>
      <c r="D126" s="33" t="str">
        <f t="shared" si="17"/>
        <v/>
      </c>
      <c r="E126" s="5"/>
    </row>
    <row r="127" spans="1:5" ht="9.75" customHeight="1" x14ac:dyDescent="0.25">
      <c r="A127" s="45">
        <v>5220</v>
      </c>
      <c r="B127" s="31" t="s">
        <v>225</v>
      </c>
      <c r="C127" s="32">
        <f>SUM(C128:C129)</f>
        <v>0</v>
      </c>
      <c r="D127" s="33" t="str">
        <f t="shared" ref="D127:D129" si="18">IFERROR(C127/$C$127,"")</f>
        <v/>
      </c>
      <c r="E127" s="5"/>
    </row>
    <row r="128" spans="1:5" ht="9.75" customHeight="1" x14ac:dyDescent="0.25">
      <c r="A128" s="46">
        <v>5221</v>
      </c>
      <c r="B128" s="5" t="s">
        <v>226</v>
      </c>
      <c r="C128" s="36">
        <v>0</v>
      </c>
      <c r="D128" s="33" t="str">
        <f t="shared" si="18"/>
        <v/>
      </c>
      <c r="E128" s="5"/>
    </row>
    <row r="129" spans="1:5" ht="9.75" customHeight="1" x14ac:dyDescent="0.25">
      <c r="A129" s="46">
        <v>5222</v>
      </c>
      <c r="B129" s="5" t="s">
        <v>227</v>
      </c>
      <c r="C129" s="36">
        <v>0</v>
      </c>
      <c r="D129" s="33" t="str">
        <f t="shared" si="18"/>
        <v/>
      </c>
      <c r="E129" s="5"/>
    </row>
    <row r="130" spans="1:5" ht="9.75" customHeight="1" x14ac:dyDescent="0.25">
      <c r="A130" s="45">
        <v>5230</v>
      </c>
      <c r="B130" s="31" t="s">
        <v>164</v>
      </c>
      <c r="C130" s="32">
        <f>SUM(C131:C132)</f>
        <v>0</v>
      </c>
      <c r="D130" s="33" t="str">
        <f t="shared" ref="D130:D132" si="19">IFERROR(C130/$C$130,"")</f>
        <v/>
      </c>
      <c r="E130" s="5"/>
    </row>
    <row r="131" spans="1:5" ht="9.75" customHeight="1" x14ac:dyDescent="0.25">
      <c r="A131" s="46">
        <v>5231</v>
      </c>
      <c r="B131" s="5" t="s">
        <v>229</v>
      </c>
      <c r="C131" s="36">
        <v>0</v>
      </c>
      <c r="D131" s="33" t="str">
        <f t="shared" si="19"/>
        <v/>
      </c>
      <c r="E131" s="5"/>
    </row>
    <row r="132" spans="1:5" ht="9.75" customHeight="1" x14ac:dyDescent="0.25">
      <c r="A132" s="46">
        <v>5232</v>
      </c>
      <c r="B132" s="5" t="s">
        <v>230</v>
      </c>
      <c r="C132" s="36">
        <v>0</v>
      </c>
      <c r="D132" s="33" t="str">
        <f t="shared" si="19"/>
        <v/>
      </c>
      <c r="E132" s="5"/>
    </row>
    <row r="133" spans="1:5" ht="9.75" customHeight="1" x14ac:dyDescent="0.25">
      <c r="A133" s="45">
        <v>5240</v>
      </c>
      <c r="B133" s="31" t="s">
        <v>231</v>
      </c>
      <c r="C133" s="32">
        <f>SUM(C134:C137)</f>
        <v>0</v>
      </c>
      <c r="D133" s="33" t="str">
        <f t="shared" ref="D133:D137" si="20">IFERROR(C133/$C$133,"")</f>
        <v/>
      </c>
      <c r="E133" s="5"/>
    </row>
    <row r="134" spans="1:5" ht="9.75" customHeight="1" x14ac:dyDescent="0.25">
      <c r="A134" s="46">
        <v>5241</v>
      </c>
      <c r="B134" s="5" t="s">
        <v>232</v>
      </c>
      <c r="C134" s="36">
        <v>0</v>
      </c>
      <c r="D134" s="33" t="str">
        <f t="shared" si="20"/>
        <v/>
      </c>
      <c r="E134" s="5"/>
    </row>
    <row r="135" spans="1:5" ht="9.75" customHeight="1" x14ac:dyDescent="0.25">
      <c r="A135" s="46">
        <v>5242</v>
      </c>
      <c r="B135" s="5" t="s">
        <v>234</v>
      </c>
      <c r="C135" s="36">
        <v>0</v>
      </c>
      <c r="D135" s="33" t="str">
        <f t="shared" si="20"/>
        <v/>
      </c>
      <c r="E135" s="5"/>
    </row>
    <row r="136" spans="1:5" ht="9.75" customHeight="1" x14ac:dyDescent="0.25">
      <c r="A136" s="46">
        <v>5243</v>
      </c>
      <c r="B136" s="5" t="s">
        <v>235</v>
      </c>
      <c r="C136" s="36">
        <v>0</v>
      </c>
      <c r="D136" s="33" t="str">
        <f t="shared" si="20"/>
        <v/>
      </c>
      <c r="E136" s="5"/>
    </row>
    <row r="137" spans="1:5" ht="9.75" customHeight="1" x14ac:dyDescent="0.25">
      <c r="A137" s="46">
        <v>5244</v>
      </c>
      <c r="B137" s="5" t="s">
        <v>237</v>
      </c>
      <c r="C137" s="36">
        <v>0</v>
      </c>
      <c r="D137" s="33" t="str">
        <f t="shared" si="20"/>
        <v/>
      </c>
      <c r="E137" s="5"/>
    </row>
    <row r="138" spans="1:5" ht="9.75" customHeight="1" x14ac:dyDescent="0.25">
      <c r="A138" s="45">
        <v>5250</v>
      </c>
      <c r="B138" s="31" t="s">
        <v>165</v>
      </c>
      <c r="C138" s="32">
        <f>SUM(C139:C141)</f>
        <v>0</v>
      </c>
      <c r="D138" s="33" t="str">
        <f t="shared" ref="D138:D141" si="21">IFERROR(C138/$C$138,"")</f>
        <v/>
      </c>
      <c r="E138" s="5"/>
    </row>
    <row r="139" spans="1:5" ht="9.75" customHeight="1" x14ac:dyDescent="0.25">
      <c r="A139" s="46">
        <v>5251</v>
      </c>
      <c r="B139" s="5" t="s">
        <v>238</v>
      </c>
      <c r="C139" s="36">
        <v>0</v>
      </c>
      <c r="D139" s="33" t="str">
        <f t="shared" si="21"/>
        <v/>
      </c>
      <c r="E139" s="5"/>
    </row>
    <row r="140" spans="1:5" ht="9.75" customHeight="1" x14ac:dyDescent="0.25">
      <c r="A140" s="46">
        <v>5252</v>
      </c>
      <c r="B140" s="5" t="s">
        <v>239</v>
      </c>
      <c r="C140" s="36">
        <v>0</v>
      </c>
      <c r="D140" s="33" t="str">
        <f t="shared" si="21"/>
        <v/>
      </c>
      <c r="E140" s="5"/>
    </row>
    <row r="141" spans="1:5" ht="9.75" customHeight="1" x14ac:dyDescent="0.25">
      <c r="A141" s="46">
        <v>5259</v>
      </c>
      <c r="B141" s="5" t="s">
        <v>240</v>
      </c>
      <c r="C141" s="36">
        <v>0</v>
      </c>
      <c r="D141" s="33" t="str">
        <f t="shared" si="21"/>
        <v/>
      </c>
      <c r="E141" s="5"/>
    </row>
    <row r="142" spans="1:5" ht="9.75" customHeight="1" x14ac:dyDescent="0.25">
      <c r="A142" s="45">
        <v>5260</v>
      </c>
      <c r="B142" s="31" t="s">
        <v>241</v>
      </c>
      <c r="C142" s="32">
        <f>SUM(C143:C144)</f>
        <v>0</v>
      </c>
      <c r="D142" s="33" t="str">
        <f t="shared" ref="D142:D144" si="22">IFERROR(C142/$C$142,"")</f>
        <v/>
      </c>
      <c r="E142" s="5"/>
    </row>
    <row r="143" spans="1:5" ht="9.75" customHeight="1" x14ac:dyDescent="0.25">
      <c r="A143" s="46">
        <v>5261</v>
      </c>
      <c r="B143" s="5" t="s">
        <v>242</v>
      </c>
      <c r="C143" s="36">
        <v>0</v>
      </c>
      <c r="D143" s="33" t="str">
        <f t="shared" si="22"/>
        <v/>
      </c>
      <c r="E143" s="5"/>
    </row>
    <row r="144" spans="1:5" ht="9.75" customHeight="1" x14ac:dyDescent="0.25">
      <c r="A144" s="46">
        <v>5262</v>
      </c>
      <c r="B144" s="5" t="s">
        <v>243</v>
      </c>
      <c r="C144" s="36">
        <v>0</v>
      </c>
      <c r="D144" s="33" t="str">
        <f t="shared" si="22"/>
        <v/>
      </c>
      <c r="E144" s="5"/>
    </row>
    <row r="145" spans="1:5" ht="9.75" customHeight="1" x14ac:dyDescent="0.25">
      <c r="A145" s="45">
        <v>5270</v>
      </c>
      <c r="B145" s="31" t="s">
        <v>244</v>
      </c>
      <c r="C145" s="32">
        <f>SUM(C146)</f>
        <v>0</v>
      </c>
      <c r="D145" s="33" t="str">
        <f t="shared" ref="D145:D146" si="23">IFERROR(C145/$C$145,"")</f>
        <v/>
      </c>
      <c r="E145" s="5"/>
    </row>
    <row r="146" spans="1:5" ht="9.75" customHeight="1" x14ac:dyDescent="0.25">
      <c r="A146" s="46">
        <v>5271</v>
      </c>
      <c r="B146" s="5" t="s">
        <v>245</v>
      </c>
      <c r="C146" s="36">
        <v>0</v>
      </c>
      <c r="D146" s="33" t="str">
        <f t="shared" si="23"/>
        <v/>
      </c>
      <c r="E146" s="5"/>
    </row>
    <row r="147" spans="1:5" ht="9.75" customHeight="1" x14ac:dyDescent="0.25">
      <c r="A147" s="45">
        <v>5280</v>
      </c>
      <c r="B147" s="31" t="s">
        <v>246</v>
      </c>
      <c r="C147" s="32">
        <f>SUM(C148:C152)</f>
        <v>0</v>
      </c>
      <c r="D147" s="33" t="str">
        <f t="shared" ref="D147:D152" si="24">IFERROR(C147/$C$147,"")</f>
        <v/>
      </c>
      <c r="E147" s="5"/>
    </row>
    <row r="148" spans="1:5" ht="9.75" customHeight="1" x14ac:dyDescent="0.25">
      <c r="A148" s="46">
        <v>5281</v>
      </c>
      <c r="B148" s="5" t="s">
        <v>247</v>
      </c>
      <c r="C148" s="36">
        <v>0</v>
      </c>
      <c r="D148" s="33" t="str">
        <f t="shared" si="24"/>
        <v/>
      </c>
      <c r="E148" s="5"/>
    </row>
    <row r="149" spans="1:5" ht="9.75" customHeight="1" x14ac:dyDescent="0.25">
      <c r="A149" s="46">
        <v>5282</v>
      </c>
      <c r="B149" s="5" t="s">
        <v>248</v>
      </c>
      <c r="C149" s="36">
        <v>0</v>
      </c>
      <c r="D149" s="33" t="str">
        <f t="shared" si="24"/>
        <v/>
      </c>
      <c r="E149" s="5"/>
    </row>
    <row r="150" spans="1:5" ht="9.75" customHeight="1" x14ac:dyDescent="0.25">
      <c r="A150" s="46">
        <v>5283</v>
      </c>
      <c r="B150" s="5" t="s">
        <v>249</v>
      </c>
      <c r="C150" s="36">
        <v>0</v>
      </c>
      <c r="D150" s="33" t="str">
        <f t="shared" si="24"/>
        <v/>
      </c>
      <c r="E150" s="5"/>
    </row>
    <row r="151" spans="1:5" ht="9.75" customHeight="1" x14ac:dyDescent="0.25">
      <c r="A151" s="46">
        <v>5284</v>
      </c>
      <c r="B151" s="5" t="s">
        <v>250</v>
      </c>
      <c r="C151" s="36">
        <v>0</v>
      </c>
      <c r="D151" s="33" t="str">
        <f t="shared" si="24"/>
        <v/>
      </c>
      <c r="E151" s="5"/>
    </row>
    <row r="152" spans="1:5" ht="9.75" customHeight="1" x14ac:dyDescent="0.25">
      <c r="A152" s="46">
        <v>5285</v>
      </c>
      <c r="B152" s="5" t="s">
        <v>251</v>
      </c>
      <c r="C152" s="36">
        <v>0</v>
      </c>
      <c r="D152" s="33" t="str">
        <f t="shared" si="24"/>
        <v/>
      </c>
      <c r="E152" s="5"/>
    </row>
    <row r="153" spans="1:5" ht="9.75" customHeight="1" x14ac:dyDescent="0.25">
      <c r="A153" s="45">
        <v>5290</v>
      </c>
      <c r="B153" s="31" t="s">
        <v>252</v>
      </c>
      <c r="C153" s="32">
        <f>SUM(C154:C155)</f>
        <v>0</v>
      </c>
      <c r="D153" s="33" t="str">
        <f t="shared" ref="D153:D155" si="25">IFERROR(C153/$C$153,"")</f>
        <v/>
      </c>
      <c r="E153" s="5"/>
    </row>
    <row r="154" spans="1:5" ht="9.75" customHeight="1" x14ac:dyDescent="0.25">
      <c r="A154" s="46">
        <v>5291</v>
      </c>
      <c r="B154" s="5" t="s">
        <v>253</v>
      </c>
      <c r="C154" s="36">
        <v>0</v>
      </c>
      <c r="D154" s="33" t="str">
        <f t="shared" si="25"/>
        <v/>
      </c>
      <c r="E154" s="5"/>
    </row>
    <row r="155" spans="1:5" ht="9.75" customHeight="1" x14ac:dyDescent="0.25">
      <c r="A155" s="46">
        <v>5292</v>
      </c>
      <c r="B155" s="5" t="s">
        <v>254</v>
      </c>
      <c r="C155" s="36">
        <v>0</v>
      </c>
      <c r="D155" s="33" t="str">
        <f t="shared" si="25"/>
        <v/>
      </c>
      <c r="E155" s="5"/>
    </row>
    <row r="156" spans="1:5" ht="9.75" customHeight="1" x14ac:dyDescent="0.25">
      <c r="A156" s="45">
        <v>5300</v>
      </c>
      <c r="B156" s="31" t="s">
        <v>255</v>
      </c>
      <c r="C156" s="32">
        <f>+C157+C160+C163</f>
        <v>0</v>
      </c>
      <c r="D156" s="33"/>
      <c r="E156" s="5"/>
    </row>
    <row r="157" spans="1:5" ht="9.75" customHeight="1" x14ac:dyDescent="0.25">
      <c r="A157" s="45">
        <v>5310</v>
      </c>
      <c r="B157" s="31" t="s">
        <v>155</v>
      </c>
      <c r="C157" s="32">
        <f>SUM(C158:C159)</f>
        <v>0</v>
      </c>
      <c r="D157" s="33" t="str">
        <f t="shared" ref="D157:D159" si="26">IFERROR(C157/$C$157,"")</f>
        <v/>
      </c>
      <c r="E157" s="5"/>
    </row>
    <row r="158" spans="1:5" ht="9.75" customHeight="1" x14ac:dyDescent="0.25">
      <c r="A158" s="46">
        <v>5311</v>
      </c>
      <c r="B158" s="5" t="s">
        <v>256</v>
      </c>
      <c r="C158" s="36">
        <v>0</v>
      </c>
      <c r="D158" s="33" t="str">
        <f t="shared" si="26"/>
        <v/>
      </c>
      <c r="E158" s="5"/>
    </row>
    <row r="159" spans="1:5" ht="9.75" customHeight="1" x14ac:dyDescent="0.25">
      <c r="A159" s="46">
        <v>5312</v>
      </c>
      <c r="B159" s="5" t="s">
        <v>257</v>
      </c>
      <c r="C159" s="36">
        <v>0</v>
      </c>
      <c r="D159" s="33" t="str">
        <f t="shared" si="26"/>
        <v/>
      </c>
      <c r="E159" s="5"/>
    </row>
    <row r="160" spans="1:5" ht="9.75" customHeight="1" x14ac:dyDescent="0.25">
      <c r="A160" s="45">
        <v>5320</v>
      </c>
      <c r="B160" s="31" t="s">
        <v>156</v>
      </c>
      <c r="C160" s="32">
        <f>SUM(C161:C162)</f>
        <v>0</v>
      </c>
      <c r="D160" s="33" t="str">
        <f t="shared" ref="D160:D162" si="27">IFERROR(C160/$C$160,"")</f>
        <v/>
      </c>
      <c r="E160" s="5"/>
    </row>
    <row r="161" spans="1:5" ht="9.75" customHeight="1" x14ac:dyDescent="0.25">
      <c r="A161" s="46">
        <v>5321</v>
      </c>
      <c r="B161" s="5" t="s">
        <v>258</v>
      </c>
      <c r="C161" s="36">
        <v>0</v>
      </c>
      <c r="D161" s="33" t="str">
        <f t="shared" si="27"/>
        <v/>
      </c>
      <c r="E161" s="5"/>
    </row>
    <row r="162" spans="1:5" ht="9.75" customHeight="1" x14ac:dyDescent="0.25">
      <c r="A162" s="46">
        <v>5322</v>
      </c>
      <c r="B162" s="5" t="s">
        <v>259</v>
      </c>
      <c r="C162" s="36">
        <v>0</v>
      </c>
      <c r="D162" s="33" t="str">
        <f t="shared" si="27"/>
        <v/>
      </c>
      <c r="E162" s="5"/>
    </row>
    <row r="163" spans="1:5" ht="9.75" customHeight="1" x14ac:dyDescent="0.25">
      <c r="A163" s="45">
        <v>5330</v>
      </c>
      <c r="B163" s="31" t="s">
        <v>157</v>
      </c>
      <c r="C163" s="32">
        <f>SUM(C164:C165)</f>
        <v>0</v>
      </c>
      <c r="D163" s="33" t="str">
        <f t="shared" ref="D163:D165" si="28">IFERROR(C163/$C$163,"")</f>
        <v/>
      </c>
      <c r="E163" s="5"/>
    </row>
    <row r="164" spans="1:5" ht="9.75" customHeight="1" x14ac:dyDescent="0.25">
      <c r="A164" s="46">
        <v>5331</v>
      </c>
      <c r="B164" s="5" t="s">
        <v>260</v>
      </c>
      <c r="C164" s="36">
        <v>0</v>
      </c>
      <c r="D164" s="33" t="str">
        <f t="shared" si="28"/>
        <v/>
      </c>
      <c r="E164" s="5"/>
    </row>
    <row r="165" spans="1:5" ht="9.75" customHeight="1" x14ac:dyDescent="0.25">
      <c r="A165" s="46">
        <v>5332</v>
      </c>
      <c r="B165" s="5" t="s">
        <v>261</v>
      </c>
      <c r="C165" s="36">
        <v>0</v>
      </c>
      <c r="D165" s="33" t="str">
        <f t="shared" si="28"/>
        <v/>
      </c>
      <c r="E165" s="5"/>
    </row>
    <row r="166" spans="1:5" ht="9.75" customHeight="1" x14ac:dyDescent="0.25">
      <c r="A166" s="45">
        <v>5400</v>
      </c>
      <c r="B166" s="31" t="s">
        <v>262</v>
      </c>
      <c r="C166" s="32">
        <f>+C167+C170+C173+C176+C178</f>
        <v>0</v>
      </c>
      <c r="D166" s="33"/>
      <c r="E166" s="5"/>
    </row>
    <row r="167" spans="1:5" ht="9.75" customHeight="1" x14ac:dyDescent="0.25">
      <c r="A167" s="45">
        <v>5410</v>
      </c>
      <c r="B167" s="31" t="s">
        <v>263</v>
      </c>
      <c r="C167" s="32">
        <f>SUM(C168:C169)</f>
        <v>0</v>
      </c>
      <c r="D167" s="33" t="str">
        <f t="shared" ref="D167:D169" si="29">IFERROR(C167/$C$167,"")</f>
        <v/>
      </c>
      <c r="E167" s="5"/>
    </row>
    <row r="168" spans="1:5" ht="9.75" customHeight="1" x14ac:dyDescent="0.25">
      <c r="A168" s="46">
        <v>5411</v>
      </c>
      <c r="B168" s="5" t="s">
        <v>264</v>
      </c>
      <c r="C168" s="36">
        <v>0</v>
      </c>
      <c r="D168" s="33" t="str">
        <f t="shared" si="29"/>
        <v/>
      </c>
      <c r="E168" s="5"/>
    </row>
    <row r="169" spans="1:5" ht="9.75" customHeight="1" x14ac:dyDescent="0.25">
      <c r="A169" s="46">
        <v>5412</v>
      </c>
      <c r="B169" s="5" t="s">
        <v>265</v>
      </c>
      <c r="C169" s="36">
        <v>0</v>
      </c>
      <c r="D169" s="33" t="str">
        <f t="shared" si="29"/>
        <v/>
      </c>
      <c r="E169" s="5"/>
    </row>
    <row r="170" spans="1:5" ht="9.75" customHeight="1" x14ac:dyDescent="0.25">
      <c r="A170" s="45">
        <v>5420</v>
      </c>
      <c r="B170" s="31" t="s">
        <v>266</v>
      </c>
      <c r="C170" s="32">
        <f>SUM(C171:C172)</f>
        <v>0</v>
      </c>
      <c r="D170" s="33" t="str">
        <f t="shared" ref="D170:D172" si="30">IFERROR(C170/$C$170,"")</f>
        <v/>
      </c>
      <c r="E170" s="5"/>
    </row>
    <row r="171" spans="1:5" ht="9.75" customHeight="1" x14ac:dyDescent="0.25">
      <c r="A171" s="46">
        <v>5421</v>
      </c>
      <c r="B171" s="5" t="s">
        <v>267</v>
      </c>
      <c r="C171" s="36">
        <v>0</v>
      </c>
      <c r="D171" s="33" t="str">
        <f t="shared" si="30"/>
        <v/>
      </c>
      <c r="E171" s="5"/>
    </row>
    <row r="172" spans="1:5" ht="9.75" customHeight="1" x14ac:dyDescent="0.25">
      <c r="A172" s="46">
        <v>5422</v>
      </c>
      <c r="B172" s="5" t="s">
        <v>268</v>
      </c>
      <c r="C172" s="36">
        <v>0</v>
      </c>
      <c r="D172" s="33" t="str">
        <f t="shared" si="30"/>
        <v/>
      </c>
      <c r="E172" s="5"/>
    </row>
    <row r="173" spans="1:5" ht="9.75" customHeight="1" x14ac:dyDescent="0.25">
      <c r="A173" s="45">
        <v>5430</v>
      </c>
      <c r="B173" s="31" t="s">
        <v>269</v>
      </c>
      <c r="C173" s="32">
        <f>SUM(C174:C175)</f>
        <v>0</v>
      </c>
      <c r="D173" s="33" t="str">
        <f t="shared" ref="D173:D175" si="31">IFERROR(C173/$C$173,"")</f>
        <v/>
      </c>
      <c r="E173" s="5"/>
    </row>
    <row r="174" spans="1:5" ht="9.75" customHeight="1" x14ac:dyDescent="0.25">
      <c r="A174" s="46">
        <v>5431</v>
      </c>
      <c r="B174" s="5" t="s">
        <v>270</v>
      </c>
      <c r="C174" s="36">
        <v>0</v>
      </c>
      <c r="D174" s="33" t="str">
        <f t="shared" si="31"/>
        <v/>
      </c>
      <c r="E174" s="5"/>
    </row>
    <row r="175" spans="1:5" ht="9.75" customHeight="1" x14ac:dyDescent="0.25">
      <c r="A175" s="46">
        <v>5432</v>
      </c>
      <c r="B175" s="5" t="s">
        <v>271</v>
      </c>
      <c r="C175" s="36">
        <v>0</v>
      </c>
      <c r="D175" s="33" t="str">
        <f t="shared" si="31"/>
        <v/>
      </c>
      <c r="E175" s="5"/>
    </row>
    <row r="176" spans="1:5" ht="9.75" customHeight="1" x14ac:dyDescent="0.25">
      <c r="A176" s="45">
        <v>5440</v>
      </c>
      <c r="B176" s="31" t="s">
        <v>272</v>
      </c>
      <c r="C176" s="32">
        <f>+C177</f>
        <v>0</v>
      </c>
      <c r="D176" s="33" t="str">
        <f t="shared" ref="D176:D177" si="32">IFERROR(C176/$C$176,"")</f>
        <v/>
      </c>
      <c r="E176" s="5"/>
    </row>
    <row r="177" spans="1:5" ht="9.75" customHeight="1" x14ac:dyDescent="0.25">
      <c r="A177" s="46">
        <v>5441</v>
      </c>
      <c r="B177" s="5" t="s">
        <v>272</v>
      </c>
      <c r="C177" s="36">
        <v>0</v>
      </c>
      <c r="D177" s="33" t="str">
        <f t="shared" si="32"/>
        <v/>
      </c>
      <c r="E177" s="5"/>
    </row>
    <row r="178" spans="1:5" ht="9.75" customHeight="1" x14ac:dyDescent="0.25">
      <c r="A178" s="45">
        <v>5450</v>
      </c>
      <c r="B178" s="31" t="s">
        <v>273</v>
      </c>
      <c r="C178" s="32">
        <f>SUM(C179:C180)</f>
        <v>0</v>
      </c>
      <c r="D178" s="33" t="str">
        <f t="shared" ref="D178:D180" si="33">IFERROR(C178/$C$178,"")</f>
        <v/>
      </c>
      <c r="E178" s="5"/>
    </row>
    <row r="179" spans="1:5" ht="9.75" customHeight="1" x14ac:dyDescent="0.25">
      <c r="A179" s="46">
        <v>5451</v>
      </c>
      <c r="B179" s="5" t="s">
        <v>274</v>
      </c>
      <c r="C179" s="36">
        <v>0</v>
      </c>
      <c r="D179" s="33" t="str">
        <f t="shared" si="33"/>
        <v/>
      </c>
      <c r="E179" s="5"/>
    </row>
    <row r="180" spans="1:5" ht="9.75" customHeight="1" x14ac:dyDescent="0.25">
      <c r="A180" s="46">
        <v>5452</v>
      </c>
      <c r="B180" s="5" t="s">
        <v>275</v>
      </c>
      <c r="C180" s="36">
        <v>0</v>
      </c>
      <c r="D180" s="33" t="str">
        <f t="shared" si="33"/>
        <v/>
      </c>
      <c r="E180" s="5"/>
    </row>
    <row r="181" spans="1:5" ht="9.75" customHeight="1" x14ac:dyDescent="0.25">
      <c r="A181" s="45">
        <v>5500</v>
      </c>
      <c r="B181" s="31" t="s">
        <v>276</v>
      </c>
      <c r="C181" s="32">
        <f>+C182+C191+C194+C200</f>
        <v>27144770.130000003</v>
      </c>
      <c r="D181" s="33"/>
      <c r="E181" s="5"/>
    </row>
    <row r="182" spans="1:5" ht="9.75" customHeight="1" x14ac:dyDescent="0.25">
      <c r="A182" s="45">
        <v>5510</v>
      </c>
      <c r="B182" s="31" t="s">
        <v>277</v>
      </c>
      <c r="C182" s="32">
        <f>SUM(C183:C190)</f>
        <v>27144770.130000003</v>
      </c>
      <c r="D182" s="33">
        <f t="shared" ref="D182:D190" si="34">IFERROR(C182/$C$182,"")</f>
        <v>1</v>
      </c>
      <c r="E182" s="5"/>
    </row>
    <row r="183" spans="1:5" ht="9.75" customHeight="1" x14ac:dyDescent="0.25">
      <c r="A183" s="46">
        <v>5511</v>
      </c>
      <c r="B183" s="5" t="s">
        <v>278</v>
      </c>
      <c r="C183" s="36">
        <v>0</v>
      </c>
      <c r="D183" s="33">
        <f t="shared" si="34"/>
        <v>0</v>
      </c>
      <c r="E183" s="5"/>
    </row>
    <row r="184" spans="1:5" ht="9.75" customHeight="1" x14ac:dyDescent="0.25">
      <c r="A184" s="46">
        <v>5512</v>
      </c>
      <c r="B184" s="5" t="s">
        <v>279</v>
      </c>
      <c r="C184" s="36">
        <v>0</v>
      </c>
      <c r="D184" s="33">
        <f t="shared" si="34"/>
        <v>0</v>
      </c>
      <c r="E184" s="5"/>
    </row>
    <row r="185" spans="1:5" ht="9.75" customHeight="1" x14ac:dyDescent="0.25">
      <c r="A185" s="46">
        <v>5513</v>
      </c>
      <c r="B185" s="5" t="s">
        <v>280</v>
      </c>
      <c r="C185" s="36">
        <v>2728747.55</v>
      </c>
      <c r="D185" s="33">
        <f t="shared" si="34"/>
        <v>0.10052571957440258</v>
      </c>
      <c r="E185" s="5"/>
    </row>
    <row r="186" spans="1:5" ht="9.75" customHeight="1" x14ac:dyDescent="0.25">
      <c r="A186" s="46">
        <v>5514</v>
      </c>
      <c r="B186" s="5" t="s">
        <v>282</v>
      </c>
      <c r="C186" s="36">
        <v>0</v>
      </c>
      <c r="D186" s="33">
        <f t="shared" si="34"/>
        <v>0</v>
      </c>
      <c r="E186" s="5"/>
    </row>
    <row r="187" spans="1:5" ht="9.75" customHeight="1" x14ac:dyDescent="0.25">
      <c r="A187" s="46">
        <v>5515</v>
      </c>
      <c r="B187" s="5" t="s">
        <v>283</v>
      </c>
      <c r="C187" s="36">
        <v>23945651.23</v>
      </c>
      <c r="D187" s="33">
        <f t="shared" si="34"/>
        <v>0.88214603090470145</v>
      </c>
      <c r="E187" s="5"/>
    </row>
    <row r="188" spans="1:5" ht="9.75" customHeight="1" x14ac:dyDescent="0.25">
      <c r="A188" s="46">
        <v>5516</v>
      </c>
      <c r="B188" s="5" t="s">
        <v>284</v>
      </c>
      <c r="C188" s="36">
        <v>0</v>
      </c>
      <c r="D188" s="33">
        <f t="shared" si="34"/>
        <v>0</v>
      </c>
      <c r="E188" s="5"/>
    </row>
    <row r="189" spans="1:5" ht="9.75" customHeight="1" x14ac:dyDescent="0.25">
      <c r="A189" s="46">
        <v>5517</v>
      </c>
      <c r="B189" s="5" t="s">
        <v>285</v>
      </c>
      <c r="C189" s="36">
        <v>470371.35</v>
      </c>
      <c r="D189" s="33">
        <f t="shared" si="34"/>
        <v>1.732824952089583E-2</v>
      </c>
      <c r="E189" s="5"/>
    </row>
    <row r="190" spans="1:5" ht="9.75" customHeight="1" x14ac:dyDescent="0.25">
      <c r="A190" s="46">
        <v>5518</v>
      </c>
      <c r="B190" s="5" t="s">
        <v>286</v>
      </c>
      <c r="C190" s="36">
        <v>0</v>
      </c>
      <c r="D190" s="33">
        <f t="shared" si="34"/>
        <v>0</v>
      </c>
      <c r="E190" s="5"/>
    </row>
    <row r="191" spans="1:5" ht="9.75" customHeight="1" x14ac:dyDescent="0.25">
      <c r="A191" s="45">
        <v>5520</v>
      </c>
      <c r="B191" s="31" t="s">
        <v>287</v>
      </c>
      <c r="C191" s="32">
        <f>SUM(C192:C193)</f>
        <v>0</v>
      </c>
      <c r="D191" s="33" t="str">
        <f t="shared" ref="D191:D193" si="35">IFERROR(C191/$C$191,"")</f>
        <v/>
      </c>
      <c r="E191" s="5"/>
    </row>
    <row r="192" spans="1:5" ht="9.75" customHeight="1" x14ac:dyDescent="0.25">
      <c r="A192" s="46">
        <v>5521</v>
      </c>
      <c r="B192" s="5" t="s">
        <v>288</v>
      </c>
      <c r="C192" s="36">
        <v>0</v>
      </c>
      <c r="D192" s="33" t="str">
        <f t="shared" si="35"/>
        <v/>
      </c>
      <c r="E192" s="5"/>
    </row>
    <row r="193" spans="1:5" ht="9.75" customHeight="1" x14ac:dyDescent="0.25">
      <c r="A193" s="46">
        <v>5522</v>
      </c>
      <c r="B193" s="5" t="s">
        <v>289</v>
      </c>
      <c r="C193" s="36">
        <v>0</v>
      </c>
      <c r="D193" s="33" t="str">
        <f t="shared" si="35"/>
        <v/>
      </c>
      <c r="E193" s="5"/>
    </row>
    <row r="194" spans="1:5" ht="9.75" customHeight="1" x14ac:dyDescent="0.25">
      <c r="A194" s="45">
        <v>5530</v>
      </c>
      <c r="B194" s="31" t="s">
        <v>290</v>
      </c>
      <c r="C194" s="32">
        <f>SUM(C195:C199)</f>
        <v>0</v>
      </c>
      <c r="D194" s="33" t="str">
        <f t="shared" ref="D194:D199" si="36">IFERROR(C194/$C$194,"")</f>
        <v/>
      </c>
      <c r="E194" s="5"/>
    </row>
    <row r="195" spans="1:5" ht="9.75" customHeight="1" x14ac:dyDescent="0.25">
      <c r="A195" s="46">
        <v>5531</v>
      </c>
      <c r="B195" s="5" t="s">
        <v>291</v>
      </c>
      <c r="C195" s="36">
        <v>0</v>
      </c>
      <c r="D195" s="33" t="str">
        <f t="shared" si="36"/>
        <v/>
      </c>
      <c r="E195" s="5"/>
    </row>
    <row r="196" spans="1:5" ht="9.75" customHeight="1" x14ac:dyDescent="0.25">
      <c r="A196" s="46">
        <v>5532</v>
      </c>
      <c r="B196" s="5" t="s">
        <v>292</v>
      </c>
      <c r="C196" s="36">
        <v>0</v>
      </c>
      <c r="D196" s="33" t="str">
        <f t="shared" si="36"/>
        <v/>
      </c>
      <c r="E196" s="5"/>
    </row>
    <row r="197" spans="1:5" ht="9.75" customHeight="1" x14ac:dyDescent="0.25">
      <c r="A197" s="46">
        <v>5533</v>
      </c>
      <c r="B197" s="5" t="s">
        <v>293</v>
      </c>
      <c r="C197" s="36">
        <v>0</v>
      </c>
      <c r="D197" s="33" t="str">
        <f t="shared" si="36"/>
        <v/>
      </c>
      <c r="E197" s="5"/>
    </row>
    <row r="198" spans="1:5" ht="9.75" customHeight="1" x14ac:dyDescent="0.25">
      <c r="A198" s="46">
        <v>5534</v>
      </c>
      <c r="B198" s="5" t="s">
        <v>294</v>
      </c>
      <c r="C198" s="36">
        <v>0</v>
      </c>
      <c r="D198" s="33" t="str">
        <f t="shared" si="36"/>
        <v/>
      </c>
      <c r="E198" s="5"/>
    </row>
    <row r="199" spans="1:5" ht="9.75" customHeight="1" x14ac:dyDescent="0.25">
      <c r="A199" s="46">
        <v>5535</v>
      </c>
      <c r="B199" s="5" t="s">
        <v>295</v>
      </c>
      <c r="C199" s="36">
        <v>0</v>
      </c>
      <c r="D199" s="33" t="str">
        <f t="shared" si="36"/>
        <v/>
      </c>
      <c r="E199" s="5"/>
    </row>
    <row r="200" spans="1:5" ht="9.75" customHeight="1" x14ac:dyDescent="0.25">
      <c r="A200" s="45">
        <v>5590</v>
      </c>
      <c r="B200" s="31" t="s">
        <v>297</v>
      </c>
      <c r="C200" s="32">
        <f>SUM(C201:C209)</f>
        <v>0</v>
      </c>
      <c r="D200" s="33" t="str">
        <f t="shared" ref="D200:D209" si="37">IFERROR(C200/$C$200,"")</f>
        <v/>
      </c>
      <c r="E200" s="5"/>
    </row>
    <row r="201" spans="1:5" ht="9.75" customHeight="1" x14ac:dyDescent="0.25">
      <c r="A201" s="46">
        <v>5591</v>
      </c>
      <c r="B201" s="5" t="s">
        <v>298</v>
      </c>
      <c r="C201" s="36">
        <v>0</v>
      </c>
      <c r="D201" s="33" t="str">
        <f t="shared" si="37"/>
        <v/>
      </c>
      <c r="E201" s="5"/>
    </row>
    <row r="202" spans="1:5" ht="9.75" customHeight="1" x14ac:dyDescent="0.25">
      <c r="A202" s="46">
        <v>5592</v>
      </c>
      <c r="B202" s="5" t="s">
        <v>299</v>
      </c>
      <c r="C202" s="36">
        <v>0</v>
      </c>
      <c r="D202" s="33" t="str">
        <f t="shared" si="37"/>
        <v/>
      </c>
      <c r="E202" s="5"/>
    </row>
    <row r="203" spans="1:5" ht="9.75" customHeight="1" x14ac:dyDescent="0.25">
      <c r="A203" s="46">
        <v>5593</v>
      </c>
      <c r="B203" s="5" t="s">
        <v>300</v>
      </c>
      <c r="C203" s="36">
        <v>0</v>
      </c>
      <c r="D203" s="33" t="str">
        <f t="shared" si="37"/>
        <v/>
      </c>
      <c r="E203" s="5"/>
    </row>
    <row r="204" spans="1:5" ht="9.75" customHeight="1" x14ac:dyDescent="0.25">
      <c r="A204" s="46">
        <v>5594</v>
      </c>
      <c r="B204" s="5" t="s">
        <v>301</v>
      </c>
      <c r="C204" s="36">
        <v>0</v>
      </c>
      <c r="D204" s="33" t="str">
        <f t="shared" si="37"/>
        <v/>
      </c>
      <c r="E204" s="5"/>
    </row>
    <row r="205" spans="1:5" ht="9.75" customHeight="1" x14ac:dyDescent="0.25">
      <c r="A205" s="46">
        <v>5595</v>
      </c>
      <c r="B205" s="5" t="s">
        <v>302</v>
      </c>
      <c r="C205" s="36">
        <v>0</v>
      </c>
      <c r="D205" s="33" t="str">
        <f t="shared" si="37"/>
        <v/>
      </c>
      <c r="E205" s="5"/>
    </row>
    <row r="206" spans="1:5" ht="9.75" customHeight="1" x14ac:dyDescent="0.25">
      <c r="A206" s="46">
        <v>5596</v>
      </c>
      <c r="B206" s="5" t="s">
        <v>183</v>
      </c>
      <c r="C206" s="36">
        <v>0</v>
      </c>
      <c r="D206" s="33" t="str">
        <f t="shared" si="37"/>
        <v/>
      </c>
      <c r="E206" s="5"/>
    </row>
    <row r="207" spans="1:5" ht="9.75" customHeight="1" x14ac:dyDescent="0.25">
      <c r="A207" s="46">
        <v>5597</v>
      </c>
      <c r="B207" s="5" t="s">
        <v>303</v>
      </c>
      <c r="C207" s="36">
        <v>0</v>
      </c>
      <c r="D207" s="33" t="str">
        <f t="shared" si="37"/>
        <v/>
      </c>
      <c r="E207" s="5"/>
    </row>
    <row r="208" spans="1:5" ht="9.75" customHeight="1" x14ac:dyDescent="0.25">
      <c r="A208" s="46">
        <v>5598</v>
      </c>
      <c r="B208" s="5" t="s">
        <v>304</v>
      </c>
      <c r="C208" s="36">
        <v>0</v>
      </c>
      <c r="D208" s="33" t="str">
        <f t="shared" si="37"/>
        <v/>
      </c>
      <c r="E208" s="5"/>
    </row>
    <row r="209" spans="1:5" ht="9.75" customHeight="1" x14ac:dyDescent="0.25">
      <c r="A209" s="46">
        <v>5599</v>
      </c>
      <c r="B209" s="5" t="s">
        <v>305</v>
      </c>
      <c r="C209" s="36">
        <v>0</v>
      </c>
      <c r="D209" s="33" t="str">
        <f t="shared" si="37"/>
        <v/>
      </c>
      <c r="E209" s="5"/>
    </row>
    <row r="210" spans="1:5" ht="9.75" customHeight="1" x14ac:dyDescent="0.25">
      <c r="A210" s="45">
        <v>5600</v>
      </c>
      <c r="B210" s="31" t="s">
        <v>306</v>
      </c>
      <c r="C210" s="32">
        <f>+C211</f>
        <v>0</v>
      </c>
      <c r="D210" s="33"/>
      <c r="E210" s="5"/>
    </row>
    <row r="211" spans="1:5" ht="9.75" customHeight="1" x14ac:dyDescent="0.25">
      <c r="A211" s="45">
        <v>5610</v>
      </c>
      <c r="B211" s="31" t="s">
        <v>307</v>
      </c>
      <c r="C211" s="32">
        <f>+C212</f>
        <v>0</v>
      </c>
      <c r="D211" s="33" t="str">
        <f t="shared" ref="D211:D212" si="38">IFERROR(C211/$C$211,"")</f>
        <v/>
      </c>
      <c r="E211" s="5"/>
    </row>
    <row r="212" spans="1:5" ht="9.75" customHeight="1" x14ac:dyDescent="0.25">
      <c r="A212" s="46">
        <v>5611</v>
      </c>
      <c r="B212" s="5" t="s">
        <v>308</v>
      </c>
      <c r="C212" s="36">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2C000000}"/>
  <mergeCells count="4">
    <mergeCell ref="A1:C1"/>
    <mergeCell ref="A2:C2"/>
    <mergeCell ref="A3:C3"/>
    <mergeCell ref="A4:C4"/>
  </mergeCells>
  <pageMargins left="0.7" right="0.7" top="0.75" bottom="0.75" header="0" footer="0"/>
  <pageSetup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13.7109375" customWidth="1"/>
    <col min="11" max="26" width="9.140625" customWidth="1"/>
  </cols>
  <sheetData>
    <row r="1" spans="1:8" ht="11.25" customHeight="1" x14ac:dyDescent="0.25">
      <c r="A1" s="522" t="s">
        <v>58</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1963</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0</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9.75" customHeight="1" x14ac:dyDescent="0.25">
      <c r="A15" s="53">
        <v>1122</v>
      </c>
      <c r="B15" s="25" t="s">
        <v>318</v>
      </c>
      <c r="C15" s="54">
        <v>269414.09999999998</v>
      </c>
      <c r="D15" s="54">
        <v>0</v>
      </c>
      <c r="E15" s="54">
        <v>153120</v>
      </c>
      <c r="F15" s="54">
        <v>8491093.5999999996</v>
      </c>
      <c r="G15" s="54">
        <v>27114617.600000001</v>
      </c>
      <c r="H15" s="25"/>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9.75" customHeight="1" x14ac:dyDescent="0.25">
      <c r="A20" s="53">
        <v>1123</v>
      </c>
      <c r="B20" s="25" t="s">
        <v>326</v>
      </c>
      <c r="C20" s="54">
        <v>2036851.94</v>
      </c>
      <c r="D20" s="54">
        <v>0</v>
      </c>
      <c r="E20" s="54">
        <v>0</v>
      </c>
      <c r="F20" s="54">
        <v>0</v>
      </c>
      <c r="G20" s="54">
        <v>0</v>
      </c>
      <c r="H20" s="25"/>
    </row>
    <row r="21" spans="1:8" ht="9.75" customHeight="1" x14ac:dyDescent="0.25">
      <c r="A21" s="53">
        <v>1125</v>
      </c>
      <c r="B21" s="25" t="s">
        <v>327</v>
      </c>
      <c r="C21" s="54">
        <v>13000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0</v>
      </c>
      <c r="D23" s="54">
        <v>0</v>
      </c>
      <c r="E23" s="54">
        <v>0</v>
      </c>
      <c r="F23" s="54">
        <v>0</v>
      </c>
      <c r="G23" s="54">
        <v>0</v>
      </c>
      <c r="H23" s="25"/>
    </row>
    <row r="24" spans="1:8" ht="9.75" customHeight="1" x14ac:dyDescent="0.25">
      <c r="A24" s="53">
        <v>1131</v>
      </c>
      <c r="B24" s="25" t="s">
        <v>330</v>
      </c>
      <c r="C24" s="54">
        <v>1322176.31</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0</v>
      </c>
      <c r="D41" s="25"/>
      <c r="E41" s="25"/>
      <c r="F41" s="25"/>
    </row>
    <row r="42" spans="1:6" ht="9.75" customHeight="1" x14ac:dyDescent="0.25">
      <c r="A42" s="53">
        <v>1151</v>
      </c>
      <c r="B42" s="25" t="s">
        <v>348</v>
      </c>
      <c r="C42" s="54">
        <v>0</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54">
        <f>SUM(C57:C63)</f>
        <v>123227001.89</v>
      </c>
      <c r="D56" s="54">
        <f t="shared" ref="D56:E56" si="1">SUM(D57:D63)</f>
        <v>2728747.55</v>
      </c>
      <c r="E56" s="54">
        <f t="shared" si="1"/>
        <v>10223723.199999999</v>
      </c>
      <c r="F56" s="25"/>
      <c r="G56" s="25"/>
      <c r="H56" s="25"/>
      <c r="I56" s="25"/>
      <c r="J56" s="25"/>
    </row>
    <row r="57" spans="1:10" ht="9.75" customHeight="1" x14ac:dyDescent="0.25">
      <c r="A57" s="53">
        <v>1231</v>
      </c>
      <c r="B57" s="25" t="s">
        <v>364</v>
      </c>
      <c r="C57" s="54">
        <v>426412.5</v>
      </c>
      <c r="D57" s="56"/>
      <c r="E57" s="56"/>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9.75" customHeight="1" x14ac:dyDescent="0.25">
      <c r="A59" s="53">
        <v>1233</v>
      </c>
      <c r="B59" s="25" t="s">
        <v>366</v>
      </c>
      <c r="C59" s="54">
        <v>122614948.56</v>
      </c>
      <c r="D59" s="54">
        <v>2728747.55</v>
      </c>
      <c r="E59" s="54">
        <v>10223723.199999999</v>
      </c>
      <c r="F59" s="25"/>
      <c r="G59" s="25"/>
      <c r="H59" s="25"/>
      <c r="I59" s="25"/>
      <c r="J59" s="25"/>
    </row>
    <row r="60" spans="1:10" ht="9.75" customHeight="1" x14ac:dyDescent="0.25">
      <c r="A60" s="53">
        <v>1234</v>
      </c>
      <c r="B60" s="25" t="s">
        <v>367</v>
      </c>
      <c r="C60" s="54">
        <v>0</v>
      </c>
      <c r="D60" s="54">
        <v>0</v>
      </c>
      <c r="E60" s="54">
        <v>0</v>
      </c>
      <c r="F60" s="25"/>
      <c r="G60" s="25"/>
      <c r="H60" s="25"/>
      <c r="I60" s="25"/>
      <c r="J60" s="25"/>
    </row>
    <row r="61" spans="1:10" ht="9.75" customHeight="1" x14ac:dyDescent="0.25">
      <c r="A61" s="53">
        <v>1235</v>
      </c>
      <c r="B61" s="25" t="s">
        <v>368</v>
      </c>
      <c r="C61" s="54">
        <v>0</v>
      </c>
      <c r="D61" s="54">
        <v>0</v>
      </c>
      <c r="E61" s="54">
        <v>0</v>
      </c>
      <c r="F61" s="25"/>
      <c r="G61" s="25"/>
      <c r="H61" s="25"/>
      <c r="I61" s="25"/>
      <c r="J61" s="25"/>
    </row>
    <row r="62" spans="1:10" ht="9.75" customHeight="1" x14ac:dyDescent="0.25">
      <c r="A62" s="53">
        <v>1236</v>
      </c>
      <c r="B62" s="25" t="s">
        <v>369</v>
      </c>
      <c r="C62" s="54">
        <v>185640.83</v>
      </c>
      <c r="D62" s="54">
        <v>0</v>
      </c>
      <c r="E62" s="54">
        <v>0</v>
      </c>
      <c r="F62" s="25"/>
      <c r="G62" s="25"/>
      <c r="H62" s="25"/>
      <c r="I62" s="25"/>
      <c r="J62" s="25"/>
    </row>
    <row r="63" spans="1:10" ht="9.75" customHeight="1" x14ac:dyDescent="0.25">
      <c r="A63" s="53">
        <v>1239</v>
      </c>
      <c r="B63" s="25" t="s">
        <v>370</v>
      </c>
      <c r="C63" s="54">
        <v>0</v>
      </c>
      <c r="D63" s="54">
        <v>0</v>
      </c>
      <c r="E63" s="54">
        <v>0</v>
      </c>
      <c r="F63" s="25"/>
      <c r="G63" s="25"/>
      <c r="H63" s="25"/>
      <c r="I63" s="25"/>
      <c r="J63" s="25"/>
    </row>
    <row r="64" spans="1:10" ht="9.75" customHeight="1" x14ac:dyDescent="0.25">
      <c r="A64" s="53">
        <v>1240</v>
      </c>
      <c r="B64" s="25" t="s">
        <v>371</v>
      </c>
      <c r="C64" s="54">
        <f>SUM(C65:C72)</f>
        <v>119178449.33</v>
      </c>
      <c r="D64" s="54">
        <f t="shared" ref="D64:E64" si="2">SUM(D65:D72)</f>
        <v>23945651.229999997</v>
      </c>
      <c r="E64" s="54">
        <f t="shared" si="2"/>
        <v>72151662.510000005</v>
      </c>
      <c r="F64" s="25"/>
      <c r="G64" s="25"/>
      <c r="H64" s="25"/>
      <c r="I64" s="25"/>
      <c r="J64" s="25"/>
    </row>
    <row r="65" spans="1:10" ht="9.75" customHeight="1" x14ac:dyDescent="0.25">
      <c r="A65" s="53">
        <v>1241</v>
      </c>
      <c r="B65" s="25" t="s">
        <v>372</v>
      </c>
      <c r="C65" s="54">
        <v>3297891.41</v>
      </c>
      <c r="D65" s="54">
        <v>677195.72000000009</v>
      </c>
      <c r="E65" s="54">
        <v>1815171.23</v>
      </c>
      <c r="F65" s="25"/>
      <c r="G65" s="25"/>
      <c r="H65" s="25"/>
      <c r="I65" s="25"/>
      <c r="J65" s="25"/>
    </row>
    <row r="66" spans="1:10" ht="9.75" customHeight="1" x14ac:dyDescent="0.25">
      <c r="A66" s="53">
        <v>1242</v>
      </c>
      <c r="B66" s="25" t="s">
        <v>373</v>
      </c>
      <c r="C66" s="54">
        <v>115383589.53</v>
      </c>
      <c r="D66" s="54">
        <v>23211072.029999997</v>
      </c>
      <c r="E66" s="54">
        <v>70043015.039999992</v>
      </c>
      <c r="F66" s="25"/>
      <c r="G66" s="25"/>
      <c r="H66" s="25"/>
      <c r="I66" s="25"/>
      <c r="J66" s="25"/>
    </row>
    <row r="67" spans="1:10" ht="9.75" customHeight="1" x14ac:dyDescent="0.25">
      <c r="A67" s="53">
        <v>1243</v>
      </c>
      <c r="B67" s="25" t="s">
        <v>374</v>
      </c>
      <c r="C67" s="54">
        <v>0</v>
      </c>
      <c r="D67" s="54">
        <v>0</v>
      </c>
      <c r="E67" s="54">
        <v>0</v>
      </c>
      <c r="F67" s="25"/>
      <c r="G67" s="25"/>
      <c r="H67" s="25"/>
      <c r="I67" s="25"/>
      <c r="J67" s="25"/>
    </row>
    <row r="68" spans="1:10" ht="9.75" customHeight="1" x14ac:dyDescent="0.25">
      <c r="A68" s="53">
        <v>1244</v>
      </c>
      <c r="B68" s="25" t="s">
        <v>375</v>
      </c>
      <c r="C68" s="54">
        <v>0</v>
      </c>
      <c r="D68" s="54">
        <v>7686.64</v>
      </c>
      <c r="E68" s="54">
        <v>7686.64</v>
      </c>
      <c r="F68" s="25"/>
      <c r="G68" s="25"/>
      <c r="H68" s="25"/>
      <c r="I68" s="25"/>
      <c r="J68" s="25"/>
    </row>
    <row r="69" spans="1:10" ht="9.75" customHeight="1" x14ac:dyDescent="0.25">
      <c r="A69" s="53">
        <v>1245</v>
      </c>
      <c r="B69" s="25" t="s">
        <v>376</v>
      </c>
      <c r="C69" s="54">
        <v>363251.24</v>
      </c>
      <c r="D69" s="54">
        <v>36325.129999999997</v>
      </c>
      <c r="E69" s="54">
        <v>179010.01</v>
      </c>
      <c r="F69" s="25"/>
      <c r="G69" s="25"/>
      <c r="H69" s="25"/>
      <c r="I69" s="25"/>
      <c r="J69" s="25"/>
    </row>
    <row r="70" spans="1:10" ht="9.75" customHeight="1" x14ac:dyDescent="0.25">
      <c r="A70" s="53">
        <v>1246</v>
      </c>
      <c r="B70" s="25" t="s">
        <v>377</v>
      </c>
      <c r="C70" s="54">
        <v>133717.15</v>
      </c>
      <c r="D70" s="54">
        <v>13371.71</v>
      </c>
      <c r="E70" s="54">
        <v>106779.59</v>
      </c>
      <c r="F70" s="25"/>
      <c r="G70" s="25"/>
      <c r="H70" s="25"/>
      <c r="I70" s="25"/>
      <c r="J70" s="25"/>
    </row>
    <row r="71" spans="1:10" ht="9.75" customHeight="1" x14ac:dyDescent="0.25">
      <c r="A71" s="53">
        <v>1247</v>
      </c>
      <c r="B71" s="25" t="s">
        <v>378</v>
      </c>
      <c r="C71" s="54">
        <v>0</v>
      </c>
      <c r="D71" s="54">
        <v>0</v>
      </c>
      <c r="E71" s="54">
        <v>0</v>
      </c>
      <c r="F71" s="25"/>
      <c r="G71" s="25"/>
      <c r="H71" s="25"/>
      <c r="I71" s="25"/>
      <c r="J71" s="25"/>
    </row>
    <row r="72" spans="1:10" ht="9.75" customHeight="1" x14ac:dyDescent="0.25">
      <c r="A72" s="53">
        <v>1248</v>
      </c>
      <c r="B72" s="25" t="s">
        <v>379</v>
      </c>
      <c r="C72" s="54">
        <v>0</v>
      </c>
      <c r="D72" s="54">
        <v>0</v>
      </c>
      <c r="E72" s="54">
        <v>0</v>
      </c>
      <c r="F72" s="25"/>
      <c r="G72" s="25"/>
      <c r="H72" s="25"/>
      <c r="I72" s="25"/>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54">
        <f>SUM(C77:C81)</f>
        <v>4374545.8899999997</v>
      </c>
      <c r="D76" s="54">
        <f t="shared" ref="D76:E76" si="3">SUM(D77:D81)</f>
        <v>470371.35</v>
      </c>
      <c r="E76" s="54">
        <f t="shared" si="3"/>
        <v>4155655.11</v>
      </c>
      <c r="F76" s="25"/>
      <c r="G76" s="25"/>
      <c r="H76" s="25"/>
      <c r="I76" s="25"/>
      <c r="J76" s="25"/>
    </row>
    <row r="77" spans="1:10" ht="9.75" customHeight="1" x14ac:dyDescent="0.25">
      <c r="A77" s="53">
        <v>1251</v>
      </c>
      <c r="B77" s="25" t="s">
        <v>386</v>
      </c>
      <c r="C77" s="54">
        <v>3419419.48</v>
      </c>
      <c r="D77" s="54">
        <v>406359.38</v>
      </c>
      <c r="E77" s="54">
        <v>3299559.03</v>
      </c>
      <c r="F77" s="25"/>
      <c r="G77" s="25"/>
      <c r="H77" s="25"/>
      <c r="I77" s="25"/>
      <c r="J77" s="25"/>
    </row>
    <row r="78" spans="1:10" ht="9.75" customHeight="1" x14ac:dyDescent="0.25">
      <c r="A78" s="53">
        <v>1252</v>
      </c>
      <c r="B78" s="25" t="s">
        <v>387</v>
      </c>
      <c r="C78" s="54">
        <v>87767.07</v>
      </c>
      <c r="D78" s="54">
        <v>2488.2199999999998</v>
      </c>
      <c r="E78" s="54">
        <v>36296.54</v>
      </c>
      <c r="F78" s="25"/>
      <c r="G78" s="25"/>
      <c r="H78" s="25"/>
      <c r="I78" s="25"/>
      <c r="J78" s="25"/>
    </row>
    <row r="79" spans="1:10" ht="9.75" customHeight="1" x14ac:dyDescent="0.25">
      <c r="A79" s="53">
        <v>1253</v>
      </c>
      <c r="B79" s="25" t="s">
        <v>388</v>
      </c>
      <c r="C79" s="54">
        <v>0</v>
      </c>
      <c r="D79" s="54">
        <v>0</v>
      </c>
      <c r="E79" s="54">
        <v>0</v>
      </c>
      <c r="F79" s="25"/>
      <c r="G79" s="25"/>
      <c r="H79" s="25"/>
      <c r="I79" s="25"/>
      <c r="J79" s="25"/>
    </row>
    <row r="80" spans="1:10" ht="9.75" customHeight="1" x14ac:dyDescent="0.25">
      <c r="A80" s="53">
        <v>1254</v>
      </c>
      <c r="B80" s="25" t="s">
        <v>389</v>
      </c>
      <c r="C80" s="54">
        <v>867359.34</v>
      </c>
      <c r="D80" s="54">
        <v>61523.75</v>
      </c>
      <c r="E80" s="54">
        <v>819799.54</v>
      </c>
      <c r="F80" s="25"/>
      <c r="G80" s="25"/>
      <c r="H80" s="25"/>
      <c r="I80" s="25"/>
      <c r="J80" s="25"/>
    </row>
    <row r="81" spans="1:7" ht="9.75" customHeight="1" x14ac:dyDescent="0.25">
      <c r="A81" s="53">
        <v>1259</v>
      </c>
      <c r="B81" s="25" t="s">
        <v>390</v>
      </c>
      <c r="C81" s="54">
        <v>0</v>
      </c>
      <c r="D81" s="54">
        <v>0</v>
      </c>
      <c r="E81" s="54">
        <v>0</v>
      </c>
      <c r="F81" s="25"/>
      <c r="G81" s="25"/>
    </row>
    <row r="82" spans="1:7" ht="9.75" customHeight="1" x14ac:dyDescent="0.25">
      <c r="A82" s="53">
        <v>1270</v>
      </c>
      <c r="B82" s="25" t="s">
        <v>391</v>
      </c>
      <c r="C82" s="54">
        <f>SUM(C83:C88)</f>
        <v>0</v>
      </c>
      <c r="D82" s="54">
        <v>0</v>
      </c>
      <c r="E82" s="54">
        <v>0</v>
      </c>
      <c r="F82" s="25"/>
      <c r="G82" s="25"/>
    </row>
    <row r="83" spans="1:7" ht="9.75" customHeight="1" x14ac:dyDescent="0.25">
      <c r="A83" s="53">
        <v>1271</v>
      </c>
      <c r="B83" s="25" t="s">
        <v>392</v>
      </c>
      <c r="C83" s="54">
        <v>0</v>
      </c>
      <c r="D83" s="54">
        <v>0</v>
      </c>
      <c r="E83" s="54">
        <v>0</v>
      </c>
      <c r="F83" s="25"/>
      <c r="G83" s="25"/>
    </row>
    <row r="84" spans="1:7" ht="9.75" customHeight="1" x14ac:dyDescent="0.25">
      <c r="A84" s="53">
        <v>1272</v>
      </c>
      <c r="B84" s="25" t="s">
        <v>393</v>
      </c>
      <c r="C84" s="54">
        <v>0</v>
      </c>
      <c r="D84" s="54">
        <v>0</v>
      </c>
      <c r="E84" s="54">
        <v>0</v>
      </c>
      <c r="F84" s="25"/>
      <c r="G84" s="25"/>
    </row>
    <row r="85" spans="1:7" ht="9.75" customHeight="1" x14ac:dyDescent="0.25">
      <c r="A85" s="53">
        <v>1273</v>
      </c>
      <c r="B85" s="25" t="s">
        <v>394</v>
      </c>
      <c r="C85" s="54">
        <v>0</v>
      </c>
      <c r="D85" s="54">
        <v>0</v>
      </c>
      <c r="E85" s="54">
        <v>0</v>
      </c>
      <c r="F85" s="25"/>
      <c r="G85" s="25"/>
    </row>
    <row r="86" spans="1:7" ht="9.75" customHeight="1" x14ac:dyDescent="0.25">
      <c r="A86" s="53">
        <v>1274</v>
      </c>
      <c r="B86" s="25" t="s">
        <v>395</v>
      </c>
      <c r="C86" s="54">
        <v>0</v>
      </c>
      <c r="D86" s="54">
        <v>0</v>
      </c>
      <c r="E86" s="54">
        <v>0</v>
      </c>
      <c r="F86" s="25"/>
      <c r="G86" s="25"/>
    </row>
    <row r="87" spans="1:7" ht="9.75" customHeight="1" x14ac:dyDescent="0.25">
      <c r="A87" s="53">
        <v>1275</v>
      </c>
      <c r="B87" s="25" t="s">
        <v>396</v>
      </c>
      <c r="C87" s="54">
        <v>0</v>
      </c>
      <c r="D87" s="54">
        <v>0</v>
      </c>
      <c r="E87" s="54">
        <v>0</v>
      </c>
      <c r="F87" s="25"/>
      <c r="G87" s="25"/>
    </row>
    <row r="88" spans="1:7" ht="9.75" customHeight="1" x14ac:dyDescent="0.25">
      <c r="A88" s="53">
        <v>1279</v>
      </c>
      <c r="B88" s="25" t="s">
        <v>397</v>
      </c>
      <c r="C88" s="54">
        <v>0</v>
      </c>
      <c r="D88" s="54">
        <v>0</v>
      </c>
      <c r="E88" s="54">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9.75" customHeight="1" x14ac:dyDescent="0.25">
      <c r="A92" s="53">
        <v>1160</v>
      </c>
      <c r="B92" s="25" t="s">
        <v>399</v>
      </c>
      <c r="C92" s="54">
        <v>0</v>
      </c>
      <c r="D92" s="25"/>
      <c r="E92" s="25"/>
      <c r="F92" s="25"/>
      <c r="G92" s="25"/>
    </row>
    <row r="93" spans="1:7" ht="9.75" customHeight="1" x14ac:dyDescent="0.25">
      <c r="A93" s="53">
        <v>1161</v>
      </c>
      <c r="B93" s="25" t="s">
        <v>400</v>
      </c>
      <c r="C93" s="54">
        <v>0</v>
      </c>
      <c r="D93" s="25"/>
      <c r="E93" s="25"/>
      <c r="F93" s="25"/>
      <c r="G93" s="25"/>
    </row>
    <row r="94" spans="1:7" ht="9.75" customHeight="1" x14ac:dyDescent="0.25">
      <c r="A94" s="53">
        <v>1162</v>
      </c>
      <c r="B94" s="25" t="s">
        <v>401</v>
      </c>
      <c r="C94" s="54">
        <v>0</v>
      </c>
      <c r="D94" s="25"/>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f>SUM(C99:C102)</f>
        <v>219957.42</v>
      </c>
      <c r="D98" s="25"/>
      <c r="E98" s="25"/>
      <c r="F98" s="25"/>
      <c r="G98" s="25"/>
      <c r="H98" s="25"/>
    </row>
    <row r="99" spans="1:8" ht="9.75" customHeight="1" x14ac:dyDescent="0.25">
      <c r="A99" s="53">
        <v>1191</v>
      </c>
      <c r="B99" s="25" t="s">
        <v>404</v>
      </c>
      <c r="C99" s="54">
        <v>219957.42</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f>SUM(C104:C106)</f>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9.75" customHeight="1" x14ac:dyDescent="0.25">
      <c r="A110" s="53">
        <v>2110</v>
      </c>
      <c r="B110" s="25" t="s">
        <v>415</v>
      </c>
      <c r="C110" s="54">
        <f>SUM(C111:C119)</f>
        <v>1386787.52</v>
      </c>
      <c r="D110" s="54">
        <v>0</v>
      </c>
      <c r="E110" s="54">
        <v>0</v>
      </c>
      <c r="F110" s="54">
        <v>0</v>
      </c>
      <c r="G110" s="54">
        <v>0</v>
      </c>
      <c r="H110" s="25"/>
    </row>
    <row r="111" spans="1:8" ht="9.75" customHeight="1" x14ac:dyDescent="0.25">
      <c r="A111" s="53">
        <v>2111</v>
      </c>
      <c r="B111" s="25" t="s">
        <v>416</v>
      </c>
      <c r="C111" s="54">
        <v>800691.51</v>
      </c>
      <c r="D111" s="54">
        <v>0</v>
      </c>
      <c r="E111" s="54">
        <v>0</v>
      </c>
      <c r="F111" s="54">
        <v>0</v>
      </c>
      <c r="G111" s="54">
        <v>0</v>
      </c>
      <c r="H111" s="25"/>
    </row>
    <row r="112" spans="1:8" ht="9.75" customHeight="1" x14ac:dyDescent="0.25">
      <c r="A112" s="53">
        <v>2112</v>
      </c>
      <c r="B112" s="25" t="s">
        <v>417</v>
      </c>
      <c r="C112" s="54">
        <v>27270.91</v>
      </c>
      <c r="D112" s="54">
        <v>0</v>
      </c>
      <c r="E112" s="54">
        <v>0</v>
      </c>
      <c r="F112" s="54">
        <v>0</v>
      </c>
      <c r="G112" s="54">
        <v>0</v>
      </c>
      <c r="H112" s="25"/>
    </row>
    <row r="113" spans="1:8" ht="9.75" customHeight="1" x14ac:dyDescent="0.25">
      <c r="A113" s="53">
        <v>2113</v>
      </c>
      <c r="B113" s="25" t="s">
        <v>418</v>
      </c>
      <c r="C113" s="54">
        <v>0</v>
      </c>
      <c r="D113" s="54">
        <v>0</v>
      </c>
      <c r="E113" s="54">
        <v>0</v>
      </c>
      <c r="F113" s="54">
        <v>0</v>
      </c>
      <c r="G113" s="54">
        <v>0</v>
      </c>
      <c r="H113" s="25"/>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9.75" customHeight="1" x14ac:dyDescent="0.25">
      <c r="A117" s="53">
        <v>2117</v>
      </c>
      <c r="B117" s="25" t="s">
        <v>422</v>
      </c>
      <c r="C117" s="54">
        <v>558825.1</v>
      </c>
      <c r="D117" s="54">
        <v>0</v>
      </c>
      <c r="E117" s="54">
        <v>0</v>
      </c>
      <c r="F117" s="54">
        <v>0</v>
      </c>
      <c r="G117" s="54">
        <v>0</v>
      </c>
      <c r="H117" s="25"/>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0</v>
      </c>
      <c r="D119" s="54">
        <v>0</v>
      </c>
      <c r="E119" s="54">
        <v>0</v>
      </c>
      <c r="F119" s="54">
        <v>0</v>
      </c>
      <c r="G119" s="54">
        <v>0</v>
      </c>
      <c r="H119" s="25"/>
    </row>
    <row r="120" spans="1:8" ht="9.75" customHeight="1" x14ac:dyDescent="0.25">
      <c r="A120" s="53">
        <v>2120</v>
      </c>
      <c r="B120" s="25" t="s">
        <v>425</v>
      </c>
      <c r="C120" s="54">
        <f>SUM(C121:C123)</f>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f>SUM(C145:C147)</f>
        <v>7572.4</v>
      </c>
      <c r="D144" s="25"/>
      <c r="E144" s="25"/>
    </row>
    <row r="145" spans="1:5" ht="9.75" customHeight="1" x14ac:dyDescent="0.25">
      <c r="A145" s="53">
        <v>2151</v>
      </c>
      <c r="B145" s="25" t="s">
        <v>447</v>
      </c>
      <c r="C145" s="54">
        <v>7572.4</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7" right="0.7" top="0.75" bottom="0.75" header="0" footer="0"/>
  <pageSetup scale="4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58</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1963</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54">
        <v>0</v>
      </c>
      <c r="D9" s="25"/>
      <c r="E9" s="25"/>
    </row>
    <row r="10" spans="1:5" ht="9.75" customHeight="1" x14ac:dyDescent="0.25">
      <c r="A10" s="53">
        <v>3120</v>
      </c>
      <c r="B10" s="25" t="s">
        <v>471</v>
      </c>
      <c r="C10" s="54">
        <v>42480346.960000001</v>
      </c>
      <c r="D10" s="25"/>
      <c r="E10" s="25"/>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9.75" customHeight="1" x14ac:dyDescent="0.25">
      <c r="A15" s="53">
        <v>3210</v>
      </c>
      <c r="B15" s="25" t="s">
        <v>475</v>
      </c>
      <c r="C15" s="54">
        <v>-40451806.619999997</v>
      </c>
      <c r="D15" s="25"/>
      <c r="E15" s="25"/>
    </row>
    <row r="16" spans="1:5" ht="9.75" customHeight="1" x14ac:dyDescent="0.25">
      <c r="A16" s="53">
        <v>3220</v>
      </c>
      <c r="B16" s="25" t="s">
        <v>476</v>
      </c>
      <c r="C16" s="54">
        <v>174245257.88</v>
      </c>
      <c r="D16" s="25"/>
      <c r="E16" s="25"/>
    </row>
    <row r="17" spans="1:4" ht="9.75" customHeight="1" x14ac:dyDescent="0.25">
      <c r="A17" s="53">
        <v>3230</v>
      </c>
      <c r="B17" s="25" t="s">
        <v>477</v>
      </c>
      <c r="C17" s="54">
        <v>0</v>
      </c>
      <c r="D17" s="25"/>
    </row>
    <row r="18" spans="1:4" ht="9.75" customHeight="1" x14ac:dyDescent="0.25">
      <c r="A18" s="53">
        <v>3231</v>
      </c>
      <c r="B18" s="25" t="s">
        <v>478</v>
      </c>
      <c r="C18" s="54">
        <v>0</v>
      </c>
      <c r="D18" s="25"/>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9.75" customHeight="1" x14ac:dyDescent="0.25">
      <c r="A26" s="53">
        <v>3250</v>
      </c>
      <c r="B26" s="25" t="s">
        <v>486</v>
      </c>
      <c r="C26" s="54">
        <v>0</v>
      </c>
      <c r="D26" s="25"/>
    </row>
    <row r="27" spans="1:4" ht="9.75" customHeight="1" x14ac:dyDescent="0.25">
      <c r="A27" s="53">
        <v>3251</v>
      </c>
      <c r="B27" s="25" t="s">
        <v>487</v>
      </c>
      <c r="C27" s="54">
        <v>0</v>
      </c>
      <c r="D27" s="25"/>
    </row>
    <row r="28" spans="1:4" ht="9.75" customHeight="1" x14ac:dyDescent="0.25">
      <c r="A28" s="53">
        <v>3252</v>
      </c>
      <c r="B28" s="25" t="s">
        <v>488</v>
      </c>
      <c r="C28" s="54">
        <v>0</v>
      </c>
      <c r="D28" s="25"/>
    </row>
    <row r="29" spans="1:4" ht="9.75" customHeight="1" x14ac:dyDescent="0.25">
      <c r="A29" s="25"/>
      <c r="B29" s="25"/>
      <c r="C29" s="25"/>
      <c r="D29" s="25"/>
    </row>
    <row r="30" spans="1:4" ht="9.75" customHeight="1" x14ac:dyDescent="0.25">
      <c r="A30" s="25"/>
      <c r="B30" s="25" t="s">
        <v>309</v>
      </c>
      <c r="C30" s="25"/>
      <c r="D30" s="25"/>
    </row>
  </sheetData>
  <mergeCells count="4">
    <mergeCell ref="A1:C1"/>
    <mergeCell ref="A2:C2"/>
    <mergeCell ref="A3:C3"/>
    <mergeCell ref="A4:C4"/>
  </mergeCells>
  <pageMargins left="0.7" right="0.7" top="0.75" bottom="0.75" header="0" footer="0"/>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26" width="9.140625" customWidth="1"/>
  </cols>
  <sheetData>
    <row r="1" spans="1:5" ht="11.25" customHeight="1" x14ac:dyDescent="0.25">
      <c r="A1" s="521" t="s">
        <v>58</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1963</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137237.5</v>
      </c>
      <c r="D9" s="195">
        <v>116155.5</v>
      </c>
      <c r="E9" s="25"/>
    </row>
    <row r="10" spans="1:5" ht="9.75" customHeight="1" x14ac:dyDescent="0.25">
      <c r="A10" s="53">
        <v>1112</v>
      </c>
      <c r="B10" s="25" t="s">
        <v>492</v>
      </c>
      <c r="C10" s="54">
        <v>13420564.58</v>
      </c>
      <c r="D10" s="195">
        <v>33037920.77</v>
      </c>
      <c r="E10" s="25"/>
    </row>
    <row r="11" spans="1:5" ht="9.75" customHeight="1" x14ac:dyDescent="0.25">
      <c r="A11" s="53">
        <v>1113</v>
      </c>
      <c r="B11" s="25" t="s">
        <v>493</v>
      </c>
      <c r="C11" s="54">
        <v>0</v>
      </c>
      <c r="D11" s="195">
        <v>0</v>
      </c>
      <c r="E11" s="25"/>
    </row>
    <row r="12" spans="1:5" ht="9.75" customHeight="1" x14ac:dyDescent="0.25">
      <c r="A12" s="53">
        <v>1114</v>
      </c>
      <c r="B12" s="25" t="s">
        <v>313</v>
      </c>
      <c r="C12" s="54">
        <v>0</v>
      </c>
      <c r="D12" s="195">
        <v>0</v>
      </c>
      <c r="E12" s="25"/>
    </row>
    <row r="13" spans="1:5" ht="9.75" customHeight="1" x14ac:dyDescent="0.25">
      <c r="A13" s="53">
        <v>1115</v>
      </c>
      <c r="B13" s="25" t="s">
        <v>314</v>
      </c>
      <c r="C13" s="54">
        <v>0</v>
      </c>
      <c r="D13" s="195">
        <v>0</v>
      </c>
      <c r="E13" s="25"/>
    </row>
    <row r="14" spans="1:5" ht="9.75" customHeight="1" x14ac:dyDescent="0.25">
      <c r="A14" s="53">
        <v>1116</v>
      </c>
      <c r="B14" s="25" t="s">
        <v>494</v>
      </c>
      <c r="C14" s="54">
        <v>0</v>
      </c>
      <c r="D14" s="195">
        <v>0</v>
      </c>
      <c r="E14" s="25"/>
    </row>
    <row r="15" spans="1:5" ht="9.75" customHeight="1" x14ac:dyDescent="0.25">
      <c r="A15" s="53">
        <v>1119</v>
      </c>
      <c r="B15" s="25" t="s">
        <v>495</v>
      </c>
      <c r="C15" s="54">
        <v>0</v>
      </c>
      <c r="D15" s="195">
        <v>0</v>
      </c>
      <c r="E15" s="25"/>
    </row>
    <row r="16" spans="1:5" ht="9.75" customHeight="1" x14ac:dyDescent="0.25">
      <c r="A16" s="59">
        <v>1110</v>
      </c>
      <c r="B16" s="60" t="s">
        <v>496</v>
      </c>
      <c r="C16" s="130">
        <f>SUM(C9:C15)</f>
        <v>13557802.08</v>
      </c>
      <c r="D16" s="130">
        <f>SUM(D9:D15)</f>
        <v>33154076.27</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62" t="s">
        <v>363</v>
      </c>
      <c r="C21" s="130">
        <f>SUM(C22:C28)</f>
        <v>123227001.89</v>
      </c>
      <c r="D21" s="130">
        <f>SUM(D22:D28)</f>
        <v>126488894.92</v>
      </c>
    </row>
    <row r="22" spans="1:4" ht="9.75" customHeight="1" x14ac:dyDescent="0.25">
      <c r="A22" s="53">
        <v>1231</v>
      </c>
      <c r="B22" s="25" t="s">
        <v>364</v>
      </c>
      <c r="C22" s="54">
        <v>426412.5</v>
      </c>
      <c r="D22" s="195">
        <v>426412.5</v>
      </c>
    </row>
    <row r="23" spans="1:4" ht="9.75" customHeight="1" x14ac:dyDescent="0.25">
      <c r="A23" s="53">
        <v>1232</v>
      </c>
      <c r="B23" s="25" t="s">
        <v>365</v>
      </c>
      <c r="C23" s="54">
        <v>0</v>
      </c>
      <c r="D23" s="195">
        <v>0</v>
      </c>
    </row>
    <row r="24" spans="1:4" ht="9.75" customHeight="1" x14ac:dyDescent="0.25">
      <c r="A24" s="53">
        <v>1233</v>
      </c>
      <c r="B24" s="25" t="s">
        <v>366</v>
      </c>
      <c r="C24" s="54">
        <v>122614948.56</v>
      </c>
      <c r="D24" s="195">
        <v>122614948.56</v>
      </c>
    </row>
    <row r="25" spans="1:4" ht="9.75" customHeight="1" x14ac:dyDescent="0.25">
      <c r="A25" s="53">
        <v>1234</v>
      </c>
      <c r="B25" s="25" t="s">
        <v>367</v>
      </c>
      <c r="C25" s="54">
        <v>0</v>
      </c>
      <c r="D25" s="195">
        <v>0</v>
      </c>
    </row>
    <row r="26" spans="1:4" ht="9.75" customHeight="1" x14ac:dyDescent="0.25">
      <c r="A26" s="53">
        <v>1235</v>
      </c>
      <c r="B26" s="25" t="s">
        <v>368</v>
      </c>
      <c r="C26" s="54">
        <v>0</v>
      </c>
      <c r="D26" s="195">
        <v>0</v>
      </c>
    </row>
    <row r="27" spans="1:4" ht="9.75" customHeight="1" x14ac:dyDescent="0.25">
      <c r="A27" s="53">
        <v>1236</v>
      </c>
      <c r="B27" s="25" t="s">
        <v>369</v>
      </c>
      <c r="C27" s="54">
        <v>185640.83</v>
      </c>
      <c r="D27" s="195">
        <v>3447533.86</v>
      </c>
    </row>
    <row r="28" spans="1:4" ht="9.75" customHeight="1" x14ac:dyDescent="0.25">
      <c r="A28" s="53">
        <v>1239</v>
      </c>
      <c r="B28" s="25" t="s">
        <v>370</v>
      </c>
      <c r="C28" s="54">
        <v>0</v>
      </c>
      <c r="D28" s="195">
        <v>0</v>
      </c>
    </row>
    <row r="29" spans="1:4" ht="9.75" customHeight="1" x14ac:dyDescent="0.25">
      <c r="A29" s="59">
        <v>1240</v>
      </c>
      <c r="B29" s="62" t="s">
        <v>371</v>
      </c>
      <c r="C29" s="130">
        <f>SUM(C30:C37)</f>
        <v>119178449.33</v>
      </c>
      <c r="D29" s="130">
        <f>SUM(D30:D37)</f>
        <v>103634661.35000001</v>
      </c>
    </row>
    <row r="30" spans="1:4" ht="9.75" customHeight="1" x14ac:dyDescent="0.25">
      <c r="A30" s="53">
        <v>1241</v>
      </c>
      <c r="B30" s="25" t="s">
        <v>372</v>
      </c>
      <c r="C30" s="54">
        <v>3297891.41</v>
      </c>
      <c r="D30" s="195">
        <v>16822540.760000002</v>
      </c>
    </row>
    <row r="31" spans="1:4" ht="9.75" customHeight="1" x14ac:dyDescent="0.25">
      <c r="A31" s="53">
        <v>1242</v>
      </c>
      <c r="B31" s="25" t="s">
        <v>373</v>
      </c>
      <c r="C31" s="54">
        <v>115383589.53</v>
      </c>
      <c r="D31" s="195">
        <v>86067423.640000001</v>
      </c>
    </row>
    <row r="32" spans="1:4" ht="9.75" customHeight="1" x14ac:dyDescent="0.25">
      <c r="A32" s="53">
        <v>1243</v>
      </c>
      <c r="B32" s="25" t="s">
        <v>374</v>
      </c>
      <c r="C32" s="54">
        <v>0</v>
      </c>
      <c r="D32" s="195">
        <v>0</v>
      </c>
    </row>
    <row r="33" spans="1:4" ht="9.75" customHeight="1" x14ac:dyDescent="0.25">
      <c r="A33" s="53">
        <v>1244</v>
      </c>
      <c r="B33" s="25" t="s">
        <v>375</v>
      </c>
      <c r="C33" s="54">
        <v>0</v>
      </c>
      <c r="D33" s="195">
        <v>438725.79</v>
      </c>
    </row>
    <row r="34" spans="1:4" ht="9.75" customHeight="1" x14ac:dyDescent="0.25">
      <c r="A34" s="53">
        <v>1245</v>
      </c>
      <c r="B34" s="25" t="s">
        <v>376</v>
      </c>
      <c r="C34" s="54">
        <v>363251.24</v>
      </c>
      <c r="D34" s="195">
        <v>75369</v>
      </c>
    </row>
    <row r="35" spans="1:4" ht="9.75" customHeight="1" x14ac:dyDescent="0.25">
      <c r="A35" s="53">
        <v>1246</v>
      </c>
      <c r="B35" s="25" t="s">
        <v>377</v>
      </c>
      <c r="C35" s="54">
        <v>133717.15</v>
      </c>
      <c r="D35" s="195">
        <v>230602.16</v>
      </c>
    </row>
    <row r="36" spans="1:4" ht="9.75" customHeight="1" x14ac:dyDescent="0.25">
      <c r="A36" s="53">
        <v>1247</v>
      </c>
      <c r="B36" s="25" t="s">
        <v>378</v>
      </c>
      <c r="C36" s="54">
        <v>0</v>
      </c>
      <c r="D36" s="195">
        <v>0</v>
      </c>
    </row>
    <row r="37" spans="1:4" ht="9.75" customHeight="1" x14ac:dyDescent="0.25">
      <c r="A37" s="53">
        <v>1248</v>
      </c>
      <c r="B37" s="25" t="s">
        <v>379</v>
      </c>
      <c r="C37" s="54">
        <v>0</v>
      </c>
      <c r="D37" s="195">
        <v>0</v>
      </c>
    </row>
    <row r="38" spans="1:4" ht="9.75" customHeight="1" x14ac:dyDescent="0.25">
      <c r="A38" s="59">
        <v>1250</v>
      </c>
      <c r="B38" s="62" t="s">
        <v>385</v>
      </c>
      <c r="C38" s="130">
        <f>SUM(C39:C43)</f>
        <v>4374545.8899999997</v>
      </c>
      <c r="D38" s="130">
        <f>SUM(D39:D43)</f>
        <v>4374545.8899999997</v>
      </c>
    </row>
    <row r="39" spans="1:4" ht="9.75" customHeight="1" x14ac:dyDescent="0.25">
      <c r="A39" s="53">
        <v>1251</v>
      </c>
      <c r="B39" s="25" t="s">
        <v>386</v>
      </c>
      <c r="C39" s="54">
        <v>3419419.48</v>
      </c>
      <c r="D39" s="195">
        <v>3419419.48</v>
      </c>
    </row>
    <row r="40" spans="1:4" ht="9.75" customHeight="1" x14ac:dyDescent="0.25">
      <c r="A40" s="53">
        <v>1252</v>
      </c>
      <c r="B40" s="25" t="s">
        <v>387</v>
      </c>
      <c r="C40" s="54">
        <v>87767.07</v>
      </c>
      <c r="D40" s="195">
        <v>87767.07</v>
      </c>
    </row>
    <row r="41" spans="1:4" ht="9.75" customHeight="1" x14ac:dyDescent="0.25">
      <c r="A41" s="53">
        <v>1253</v>
      </c>
      <c r="B41" s="25" t="s">
        <v>388</v>
      </c>
      <c r="C41" s="54">
        <v>0</v>
      </c>
      <c r="D41" s="195">
        <v>0</v>
      </c>
    </row>
    <row r="42" spans="1:4" ht="9.75" customHeight="1" x14ac:dyDescent="0.25">
      <c r="A42" s="53">
        <v>1254</v>
      </c>
      <c r="B42" s="25" t="s">
        <v>389</v>
      </c>
      <c r="C42" s="54">
        <v>867359.34</v>
      </c>
      <c r="D42" s="195">
        <v>867359.34</v>
      </c>
    </row>
    <row r="43" spans="1:4" ht="9.75" customHeight="1" x14ac:dyDescent="0.25">
      <c r="A43" s="53">
        <v>1259</v>
      </c>
      <c r="B43" s="25" t="s">
        <v>390</v>
      </c>
      <c r="C43" s="54">
        <v>0</v>
      </c>
      <c r="D43" s="195">
        <v>0</v>
      </c>
    </row>
    <row r="44" spans="1:4" ht="9.75" customHeight="1" x14ac:dyDescent="0.25">
      <c r="A44" s="53"/>
      <c r="B44" s="60" t="s">
        <v>498</v>
      </c>
      <c r="C44" s="130">
        <f>+C21+C29+C38</f>
        <v>246779997.10999998</v>
      </c>
      <c r="D44" s="130">
        <f>+D21+D29+D38</f>
        <v>234498102.16</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61">
        <v>-40451806.619999997</v>
      </c>
      <c r="D48" s="61">
        <v>32390930.359999999</v>
      </c>
    </row>
    <row r="49" spans="1:4" ht="11.25" customHeight="1" x14ac:dyDescent="0.25">
      <c r="A49" s="53"/>
      <c r="B49" s="60" t="s">
        <v>501</v>
      </c>
      <c r="C49" s="61">
        <f>+C50+C62+C90</f>
        <v>27144770.130000003</v>
      </c>
      <c r="D49" s="61">
        <f>+D50+D62+D90</f>
        <v>20405986.259999998</v>
      </c>
    </row>
    <row r="50" spans="1:4" ht="11.25" customHeight="1" x14ac:dyDescent="0.25">
      <c r="A50" s="59">
        <v>5400</v>
      </c>
      <c r="B50" s="62" t="s">
        <v>262</v>
      </c>
      <c r="C50" s="61">
        <v>0</v>
      </c>
      <c r="D50" s="61">
        <v>0</v>
      </c>
    </row>
    <row r="51" spans="1:4" ht="11.25" customHeight="1" x14ac:dyDescent="0.25">
      <c r="A51" s="53">
        <v>5410</v>
      </c>
      <c r="B51" s="25" t="s">
        <v>502</v>
      </c>
      <c r="C51" s="54">
        <v>0</v>
      </c>
      <c r="D51" s="54">
        <v>0</v>
      </c>
    </row>
    <row r="52" spans="1:4" ht="11.25" customHeight="1" x14ac:dyDescent="0.25">
      <c r="A52" s="53">
        <v>5411</v>
      </c>
      <c r="B52" s="25" t="s">
        <v>264</v>
      </c>
      <c r="C52" s="54">
        <v>0</v>
      </c>
      <c r="D52" s="54">
        <v>0</v>
      </c>
    </row>
    <row r="53" spans="1:4" ht="11.25" customHeight="1" x14ac:dyDescent="0.25">
      <c r="A53" s="53">
        <v>5420</v>
      </c>
      <c r="B53" s="25" t="s">
        <v>503</v>
      </c>
      <c r="C53" s="54">
        <v>0</v>
      </c>
      <c r="D53" s="54">
        <v>0</v>
      </c>
    </row>
    <row r="54" spans="1:4" ht="11.25" customHeight="1" x14ac:dyDescent="0.25">
      <c r="A54" s="53">
        <v>5421</v>
      </c>
      <c r="B54" s="25" t="s">
        <v>267</v>
      </c>
      <c r="C54" s="54">
        <v>0</v>
      </c>
      <c r="D54" s="54">
        <v>0</v>
      </c>
    </row>
    <row r="55" spans="1:4" ht="11.25" customHeight="1" x14ac:dyDescent="0.25">
      <c r="A55" s="53">
        <v>5430</v>
      </c>
      <c r="B55" s="25" t="s">
        <v>504</v>
      </c>
      <c r="C55" s="54">
        <v>0</v>
      </c>
      <c r="D55" s="54">
        <v>0</v>
      </c>
    </row>
    <row r="56" spans="1:4" ht="11.25" customHeight="1" x14ac:dyDescent="0.25">
      <c r="A56" s="53">
        <v>5431</v>
      </c>
      <c r="B56" s="25" t="s">
        <v>270</v>
      </c>
      <c r="C56" s="54">
        <v>0</v>
      </c>
      <c r="D56" s="54">
        <v>0</v>
      </c>
    </row>
    <row r="57" spans="1:4" ht="11.25" customHeight="1" x14ac:dyDescent="0.25">
      <c r="A57" s="53">
        <v>5440</v>
      </c>
      <c r="B57" s="25" t="s">
        <v>505</v>
      </c>
      <c r="C57" s="54">
        <v>0</v>
      </c>
      <c r="D57" s="54">
        <v>0</v>
      </c>
    </row>
    <row r="58" spans="1:4" ht="11.25" customHeight="1" x14ac:dyDescent="0.25">
      <c r="A58" s="53">
        <v>5441</v>
      </c>
      <c r="B58" s="25" t="s">
        <v>505</v>
      </c>
      <c r="C58" s="54">
        <v>0</v>
      </c>
      <c r="D58" s="54">
        <v>0</v>
      </c>
    </row>
    <row r="59" spans="1:4" ht="11.25" customHeight="1" x14ac:dyDescent="0.25">
      <c r="A59" s="53">
        <v>5450</v>
      </c>
      <c r="B59" s="25" t="s">
        <v>506</v>
      </c>
      <c r="C59" s="54">
        <v>0</v>
      </c>
      <c r="D59" s="54">
        <v>0</v>
      </c>
    </row>
    <row r="60" spans="1:4" ht="11.25" customHeight="1" x14ac:dyDescent="0.25">
      <c r="A60" s="53">
        <v>5451</v>
      </c>
      <c r="B60" s="25" t="s">
        <v>274</v>
      </c>
      <c r="C60" s="54">
        <v>0</v>
      </c>
      <c r="D60" s="54">
        <v>0</v>
      </c>
    </row>
    <row r="61" spans="1:4" ht="11.25" customHeight="1" x14ac:dyDescent="0.25">
      <c r="A61" s="53">
        <v>5452</v>
      </c>
      <c r="B61" s="25" t="s">
        <v>275</v>
      </c>
      <c r="C61" s="54">
        <v>0</v>
      </c>
      <c r="D61" s="54">
        <v>0</v>
      </c>
    </row>
    <row r="62" spans="1:4" ht="11.25" customHeight="1" x14ac:dyDescent="0.25">
      <c r="A62" s="59">
        <v>5500</v>
      </c>
      <c r="B62" s="62" t="s">
        <v>276</v>
      </c>
      <c r="C62" s="61">
        <f>+C63</f>
        <v>27144770.130000003</v>
      </c>
      <c r="D62" s="61">
        <f>+D63</f>
        <v>20405986.259999998</v>
      </c>
    </row>
    <row r="63" spans="1:4" ht="11.25" customHeight="1" x14ac:dyDescent="0.25">
      <c r="A63" s="59">
        <v>5510</v>
      </c>
      <c r="B63" s="62" t="s">
        <v>277</v>
      </c>
      <c r="C63" s="61">
        <f>SUM(C64:C71)</f>
        <v>27144770.130000003</v>
      </c>
      <c r="D63" s="61">
        <f>SUM(D64:D71)</f>
        <v>20405986.259999998</v>
      </c>
    </row>
    <row r="64" spans="1:4" ht="11.25" customHeight="1" x14ac:dyDescent="0.25">
      <c r="A64" s="53">
        <v>5511</v>
      </c>
      <c r="B64" s="25" t="s">
        <v>278</v>
      </c>
      <c r="C64" s="54">
        <v>0</v>
      </c>
      <c r="D64" s="54">
        <v>0</v>
      </c>
    </row>
    <row r="65" spans="1:4" ht="11.25" customHeight="1" x14ac:dyDescent="0.25">
      <c r="A65" s="53">
        <v>5512</v>
      </c>
      <c r="B65" s="25" t="s">
        <v>279</v>
      </c>
      <c r="C65" s="54">
        <v>0</v>
      </c>
      <c r="D65" s="54">
        <v>0</v>
      </c>
    </row>
    <row r="66" spans="1:4" ht="11.25" customHeight="1" x14ac:dyDescent="0.25">
      <c r="A66" s="53">
        <v>5513</v>
      </c>
      <c r="B66" s="25" t="s">
        <v>280</v>
      </c>
      <c r="C66" s="54">
        <v>2728747.55</v>
      </c>
      <c r="D66" s="54">
        <v>2728747.56</v>
      </c>
    </row>
    <row r="67" spans="1:4" ht="11.25" customHeight="1" x14ac:dyDescent="0.25">
      <c r="A67" s="53">
        <v>5514</v>
      </c>
      <c r="B67" s="25" t="s">
        <v>282</v>
      </c>
      <c r="C67" s="54">
        <v>0</v>
      </c>
      <c r="D67" s="54">
        <v>0</v>
      </c>
    </row>
    <row r="68" spans="1:4" ht="11.25" customHeight="1" x14ac:dyDescent="0.25">
      <c r="A68" s="53">
        <v>5515</v>
      </c>
      <c r="B68" s="25" t="s">
        <v>283</v>
      </c>
      <c r="C68" s="54">
        <v>23945651.23</v>
      </c>
      <c r="D68" s="54">
        <v>17100387.41</v>
      </c>
    </row>
    <row r="69" spans="1:4" ht="11.25" customHeight="1" x14ac:dyDescent="0.25">
      <c r="A69" s="53">
        <v>5516</v>
      </c>
      <c r="B69" s="25" t="s">
        <v>284</v>
      </c>
      <c r="C69" s="54">
        <v>0</v>
      </c>
      <c r="D69" s="54">
        <v>0</v>
      </c>
    </row>
    <row r="70" spans="1:4" ht="11.25" customHeight="1" x14ac:dyDescent="0.25">
      <c r="A70" s="53">
        <v>5517</v>
      </c>
      <c r="B70" s="25" t="s">
        <v>285</v>
      </c>
      <c r="C70" s="54">
        <v>470371.35</v>
      </c>
      <c r="D70" s="54">
        <v>576851.29</v>
      </c>
    </row>
    <row r="71" spans="1:4" ht="11.25" customHeight="1" x14ac:dyDescent="0.25">
      <c r="A71" s="53">
        <v>5518</v>
      </c>
      <c r="B71" s="25" t="s">
        <v>286</v>
      </c>
      <c r="C71" s="54">
        <v>0</v>
      </c>
      <c r="D71" s="54">
        <v>0</v>
      </c>
    </row>
    <row r="72" spans="1:4" ht="11.25" customHeight="1" x14ac:dyDescent="0.25">
      <c r="A72" s="59">
        <v>5520</v>
      </c>
      <c r="B72" s="62" t="s">
        <v>287</v>
      </c>
      <c r="C72" s="61">
        <v>0</v>
      </c>
      <c r="D72" s="61">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v>0</v>
      </c>
      <c r="D75" s="61">
        <v>0</v>
      </c>
    </row>
    <row r="76" spans="1:4" ht="11.25" customHeight="1" x14ac:dyDescent="0.25">
      <c r="A76" s="53">
        <v>5531</v>
      </c>
      <c r="B76" s="25" t="s">
        <v>291</v>
      </c>
      <c r="C76" s="54">
        <v>0</v>
      </c>
      <c r="D76" s="54">
        <v>0</v>
      </c>
    </row>
    <row r="77" spans="1:4" ht="11.25" customHeight="1" x14ac:dyDescent="0.25">
      <c r="A77" s="53">
        <v>5532</v>
      </c>
      <c r="B77" s="25" t="s">
        <v>292</v>
      </c>
      <c r="C77" s="54">
        <v>0</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v>0</v>
      </c>
      <c r="D81" s="61">
        <v>0</v>
      </c>
    </row>
    <row r="82" spans="1:4" ht="11.25" customHeight="1" x14ac:dyDescent="0.25">
      <c r="A82" s="53">
        <v>5591</v>
      </c>
      <c r="B82" s="25" t="s">
        <v>298</v>
      </c>
      <c r="C82" s="54">
        <v>0</v>
      </c>
      <c r="D82" s="54">
        <v>0</v>
      </c>
    </row>
    <row r="83" spans="1:4" ht="11.25" customHeight="1" x14ac:dyDescent="0.25">
      <c r="A83" s="53">
        <v>5592</v>
      </c>
      <c r="B83" s="25" t="s">
        <v>299</v>
      </c>
      <c r="C83" s="54">
        <v>0</v>
      </c>
      <c r="D83" s="54">
        <v>0</v>
      </c>
    </row>
    <row r="84" spans="1:4" ht="11.25" customHeight="1" x14ac:dyDescent="0.25">
      <c r="A84" s="53">
        <v>5593</v>
      </c>
      <c r="B84" s="25" t="s">
        <v>300</v>
      </c>
      <c r="C84" s="54">
        <v>0</v>
      </c>
      <c r="D84" s="54">
        <v>0</v>
      </c>
    </row>
    <row r="85" spans="1:4" ht="11.25" customHeight="1" x14ac:dyDescent="0.25">
      <c r="A85" s="53">
        <v>5594</v>
      </c>
      <c r="B85" s="25" t="s">
        <v>507</v>
      </c>
      <c r="C85" s="54">
        <v>0</v>
      </c>
      <c r="D85" s="54">
        <v>0</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0</v>
      </c>
      <c r="D89" s="54">
        <v>0</v>
      </c>
    </row>
    <row r="90" spans="1:4" ht="11.25" customHeight="1" x14ac:dyDescent="0.25">
      <c r="A90" s="59">
        <v>5600</v>
      </c>
      <c r="B90" s="62" t="s">
        <v>306</v>
      </c>
      <c r="C90" s="61">
        <v>0</v>
      </c>
      <c r="D90" s="61">
        <v>0</v>
      </c>
    </row>
    <row r="91" spans="1:4" ht="11.25" customHeight="1" x14ac:dyDescent="0.25">
      <c r="A91" s="59">
        <v>5610</v>
      </c>
      <c r="B91" s="62" t="s">
        <v>307</v>
      </c>
      <c r="C91" s="61">
        <v>0</v>
      </c>
      <c r="D91" s="61">
        <v>0</v>
      </c>
    </row>
    <row r="92" spans="1:4" ht="11.25" customHeight="1" x14ac:dyDescent="0.25">
      <c r="A92" s="53">
        <v>5611</v>
      </c>
      <c r="B92" s="25" t="s">
        <v>308</v>
      </c>
      <c r="C92" s="54">
        <v>0</v>
      </c>
      <c r="D92" s="54">
        <v>0</v>
      </c>
    </row>
    <row r="93" spans="1:4" ht="11.25" customHeight="1" x14ac:dyDescent="0.25">
      <c r="A93" s="59">
        <v>2110</v>
      </c>
      <c r="B93" s="66" t="s">
        <v>508</v>
      </c>
      <c r="C93" s="61">
        <v>0</v>
      </c>
      <c r="D93" s="61">
        <v>0</v>
      </c>
    </row>
    <row r="94" spans="1:4" ht="11.25" customHeight="1" x14ac:dyDescent="0.25">
      <c r="A94" s="53">
        <v>2111</v>
      </c>
      <c r="B94" s="25" t="s">
        <v>509</v>
      </c>
      <c r="C94" s="54">
        <v>0</v>
      </c>
      <c r="D94" s="54">
        <v>0</v>
      </c>
    </row>
    <row r="95" spans="1:4" ht="11.25" customHeight="1" x14ac:dyDescent="0.25">
      <c r="A95" s="53">
        <v>2112</v>
      </c>
      <c r="B95" s="25" t="s">
        <v>510</v>
      </c>
      <c r="C95" s="54">
        <v>0</v>
      </c>
      <c r="D95" s="54">
        <v>0</v>
      </c>
    </row>
    <row r="96" spans="1:4" ht="11.25" customHeight="1" x14ac:dyDescent="0.25">
      <c r="A96" s="53">
        <v>2112</v>
      </c>
      <c r="B96" s="25" t="s">
        <v>511</v>
      </c>
      <c r="C96" s="54">
        <v>0</v>
      </c>
      <c r="D96" s="54">
        <v>0</v>
      </c>
    </row>
    <row r="97" spans="1:4" ht="11.25" customHeight="1" x14ac:dyDescent="0.25">
      <c r="A97" s="53">
        <v>2115</v>
      </c>
      <c r="B97" s="25" t="s">
        <v>512</v>
      </c>
      <c r="C97" s="54">
        <v>0</v>
      </c>
      <c r="D97" s="54">
        <v>0</v>
      </c>
    </row>
    <row r="98" spans="1:4" ht="11.25" customHeight="1" x14ac:dyDescent="0.25">
      <c r="A98" s="53">
        <v>2114</v>
      </c>
      <c r="B98" s="25" t="s">
        <v>513</v>
      </c>
      <c r="C98" s="54">
        <v>0</v>
      </c>
      <c r="D98" s="54">
        <v>0</v>
      </c>
    </row>
    <row r="99" spans="1:4" ht="11.25" customHeight="1" x14ac:dyDescent="0.25">
      <c r="A99" s="59">
        <v>5120</v>
      </c>
      <c r="B99" s="66" t="s">
        <v>348</v>
      </c>
      <c r="C99" s="61">
        <v>0</v>
      </c>
      <c r="D99" s="61">
        <v>0</v>
      </c>
    </row>
    <row r="100" spans="1:4" ht="11.25" customHeight="1" x14ac:dyDescent="0.25">
      <c r="A100" s="53">
        <v>5120</v>
      </c>
      <c r="B100" s="5" t="s">
        <v>348</v>
      </c>
      <c r="C100" s="54">
        <v>0</v>
      </c>
      <c r="D100" s="54">
        <v>0</v>
      </c>
    </row>
    <row r="101" spans="1:4" ht="9.75" customHeight="1" x14ac:dyDescent="0.25">
      <c r="A101" s="53"/>
      <c r="B101" s="60" t="s">
        <v>514</v>
      </c>
      <c r="C101" s="61">
        <v>0</v>
      </c>
      <c r="D101" s="61">
        <v>0</v>
      </c>
    </row>
    <row r="102" spans="1:4" ht="9.75" customHeight="1" x14ac:dyDescent="0.25">
      <c r="A102" s="59">
        <v>4300</v>
      </c>
      <c r="B102" s="60" t="s">
        <v>37</v>
      </c>
      <c r="C102" s="54">
        <v>0</v>
      </c>
      <c r="D102" s="54">
        <v>0</v>
      </c>
    </row>
    <row r="103" spans="1:4" ht="9.75" customHeight="1" x14ac:dyDescent="0.25">
      <c r="A103" s="59">
        <v>4310</v>
      </c>
      <c r="B103" s="60" t="s">
        <v>167</v>
      </c>
      <c r="C103" s="61">
        <v>0</v>
      </c>
      <c r="D103" s="61">
        <v>0</v>
      </c>
    </row>
    <row r="104" spans="1:4" ht="9.75" customHeight="1" x14ac:dyDescent="0.25">
      <c r="A104" s="53">
        <v>4311</v>
      </c>
      <c r="B104" s="67" t="s">
        <v>168</v>
      </c>
      <c r="C104" s="54">
        <v>0</v>
      </c>
      <c r="D104" s="54">
        <v>0</v>
      </c>
    </row>
    <row r="105" spans="1:4" ht="9.75" customHeight="1" x14ac:dyDescent="0.25">
      <c r="A105" s="53">
        <v>4319</v>
      </c>
      <c r="B105" s="67" t="s">
        <v>169</v>
      </c>
      <c r="C105" s="54">
        <v>0</v>
      </c>
      <c r="D105" s="54">
        <v>0</v>
      </c>
    </row>
    <row r="106" spans="1:4" ht="9.75" customHeight="1" x14ac:dyDescent="0.25">
      <c r="A106" s="59">
        <v>4320</v>
      </c>
      <c r="B106" s="60" t="s">
        <v>170</v>
      </c>
      <c r="C106" s="61">
        <v>0</v>
      </c>
      <c r="D106" s="61">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54">
        <v>0</v>
      </c>
      <c r="D110" s="54">
        <v>0</v>
      </c>
    </row>
    <row r="111" spans="1:4" ht="9.75" customHeight="1" x14ac:dyDescent="0.25">
      <c r="A111" s="53">
        <v>4325</v>
      </c>
      <c r="B111" s="67" t="s">
        <v>175</v>
      </c>
      <c r="C111" s="54">
        <v>0</v>
      </c>
      <c r="D111" s="54">
        <v>0</v>
      </c>
    </row>
    <row r="112" spans="1:4" ht="9.75" customHeight="1" x14ac:dyDescent="0.25">
      <c r="A112" s="59">
        <v>4330</v>
      </c>
      <c r="B112" s="60" t="s">
        <v>177</v>
      </c>
      <c r="C112" s="61">
        <v>0</v>
      </c>
      <c r="D112" s="61">
        <v>0</v>
      </c>
    </row>
    <row r="113" spans="1:4" ht="9.75" customHeight="1" x14ac:dyDescent="0.25">
      <c r="A113" s="53">
        <v>4331</v>
      </c>
      <c r="B113" s="67" t="s">
        <v>177</v>
      </c>
      <c r="C113" s="54">
        <v>0</v>
      </c>
      <c r="D113" s="54">
        <v>0</v>
      </c>
    </row>
    <row r="114" spans="1:4" ht="9.75" customHeight="1" x14ac:dyDescent="0.25">
      <c r="A114" s="59">
        <v>4340</v>
      </c>
      <c r="B114" s="60" t="s">
        <v>178</v>
      </c>
      <c r="C114" s="61">
        <v>0</v>
      </c>
      <c r="D114" s="61">
        <v>0</v>
      </c>
    </row>
    <row r="115" spans="1:4" ht="9.75" customHeight="1" x14ac:dyDescent="0.25">
      <c r="A115" s="53">
        <v>4341</v>
      </c>
      <c r="B115" s="67" t="s">
        <v>178</v>
      </c>
      <c r="C115" s="54">
        <v>0</v>
      </c>
      <c r="D115" s="54">
        <v>0</v>
      </c>
    </row>
    <row r="116" spans="1:4" ht="9.75" customHeight="1" x14ac:dyDescent="0.25">
      <c r="A116" s="59">
        <v>4390</v>
      </c>
      <c r="B116" s="60" t="s">
        <v>179</v>
      </c>
      <c r="C116" s="61">
        <v>0</v>
      </c>
      <c r="D116" s="61">
        <v>0</v>
      </c>
    </row>
    <row r="117" spans="1:4" ht="9.75" customHeight="1" x14ac:dyDescent="0.25">
      <c r="A117" s="53">
        <v>4392</v>
      </c>
      <c r="B117" s="67" t="s">
        <v>180</v>
      </c>
      <c r="C117" s="54">
        <v>0</v>
      </c>
      <c r="D117" s="54">
        <v>0</v>
      </c>
    </row>
    <row r="118" spans="1:4" ht="9.75" customHeight="1" x14ac:dyDescent="0.25">
      <c r="A118" s="53">
        <v>4393</v>
      </c>
      <c r="B118" s="67" t="s">
        <v>181</v>
      </c>
      <c r="C118" s="54">
        <v>0</v>
      </c>
      <c r="D118" s="54">
        <v>0</v>
      </c>
    </row>
    <row r="119" spans="1:4" ht="9.75" customHeight="1" x14ac:dyDescent="0.25">
      <c r="A119" s="53">
        <v>4394</v>
      </c>
      <c r="B119" s="67" t="s">
        <v>182</v>
      </c>
      <c r="C119" s="54">
        <v>0</v>
      </c>
      <c r="D119" s="54">
        <v>0</v>
      </c>
    </row>
    <row r="120" spans="1:4" ht="9.75" customHeight="1" x14ac:dyDescent="0.25">
      <c r="A120" s="53">
        <v>4395</v>
      </c>
      <c r="B120" s="67" t="s">
        <v>183</v>
      </c>
      <c r="C120" s="54">
        <v>0</v>
      </c>
      <c r="D120" s="54">
        <v>0</v>
      </c>
    </row>
    <row r="121" spans="1:4" ht="9.75" customHeight="1" x14ac:dyDescent="0.25">
      <c r="A121" s="53">
        <v>4396</v>
      </c>
      <c r="B121" s="67" t="s">
        <v>184</v>
      </c>
      <c r="C121" s="54">
        <v>0</v>
      </c>
      <c r="D121" s="54">
        <v>0</v>
      </c>
    </row>
    <row r="122" spans="1:4" ht="9.75" customHeight="1" x14ac:dyDescent="0.25">
      <c r="A122" s="53">
        <v>4397</v>
      </c>
      <c r="B122" s="67" t="s">
        <v>185</v>
      </c>
      <c r="C122" s="54">
        <v>0</v>
      </c>
      <c r="D122" s="54">
        <v>0</v>
      </c>
    </row>
    <row r="123" spans="1:4" ht="9.75" customHeight="1" x14ac:dyDescent="0.25">
      <c r="A123" s="53">
        <v>4399</v>
      </c>
      <c r="B123" s="67" t="s">
        <v>179</v>
      </c>
      <c r="C123" s="54">
        <v>0</v>
      </c>
      <c r="D123" s="54">
        <v>0</v>
      </c>
    </row>
    <row r="124" spans="1:4" ht="11.25" customHeight="1" x14ac:dyDescent="0.25">
      <c r="A124" s="59">
        <v>1120</v>
      </c>
      <c r="B124" s="66" t="s">
        <v>515</v>
      </c>
      <c r="C124" s="61">
        <v>0</v>
      </c>
      <c r="D124" s="61">
        <v>0</v>
      </c>
    </row>
    <row r="125" spans="1:4" ht="11.25" customHeight="1" x14ac:dyDescent="0.25">
      <c r="A125" s="53">
        <v>1124</v>
      </c>
      <c r="B125" s="5" t="s">
        <v>516</v>
      </c>
      <c r="C125" s="54">
        <v>0</v>
      </c>
      <c r="D125" s="54">
        <v>0</v>
      </c>
    </row>
    <row r="126" spans="1:4" ht="11.25" customHeight="1" x14ac:dyDescent="0.25">
      <c r="A126" s="53">
        <v>1124</v>
      </c>
      <c r="B126" s="5" t="s">
        <v>517</v>
      </c>
      <c r="C126" s="54">
        <v>0</v>
      </c>
      <c r="D126" s="54">
        <v>0</v>
      </c>
    </row>
    <row r="127" spans="1:4" ht="11.25" customHeight="1" x14ac:dyDescent="0.25">
      <c r="A127" s="53">
        <v>1124</v>
      </c>
      <c r="B127" s="5" t="s">
        <v>518</v>
      </c>
      <c r="C127" s="54">
        <v>0</v>
      </c>
      <c r="D127" s="54">
        <v>0</v>
      </c>
    </row>
    <row r="128" spans="1:4" ht="11.25" customHeight="1" x14ac:dyDescent="0.25">
      <c r="A128" s="53">
        <v>1124</v>
      </c>
      <c r="B128" s="5" t="s">
        <v>519</v>
      </c>
      <c r="C128" s="54">
        <v>0</v>
      </c>
      <c r="D128" s="54">
        <v>0</v>
      </c>
    </row>
    <row r="129" spans="1:4" ht="11.25" customHeight="1" x14ac:dyDescent="0.25">
      <c r="A129" s="53">
        <v>1124</v>
      </c>
      <c r="B129" s="5" t="s">
        <v>520</v>
      </c>
      <c r="C129" s="54">
        <v>0</v>
      </c>
      <c r="D129" s="54">
        <v>0</v>
      </c>
    </row>
    <row r="130" spans="1:4" ht="11.25" customHeight="1" x14ac:dyDescent="0.25">
      <c r="A130" s="53">
        <v>1124</v>
      </c>
      <c r="B130" s="5" t="s">
        <v>521</v>
      </c>
      <c r="C130" s="54">
        <v>0</v>
      </c>
      <c r="D130" s="54">
        <v>0</v>
      </c>
    </row>
    <row r="131" spans="1:4" ht="11.25" customHeight="1" x14ac:dyDescent="0.25">
      <c r="A131" s="53">
        <v>1122</v>
      </c>
      <c r="B131" s="5" t="s">
        <v>522</v>
      </c>
      <c r="C131" s="54">
        <v>0</v>
      </c>
      <c r="D131" s="54">
        <v>0</v>
      </c>
    </row>
    <row r="132" spans="1:4" ht="11.25" customHeight="1" x14ac:dyDescent="0.25">
      <c r="A132" s="53">
        <v>1122</v>
      </c>
      <c r="B132" s="5" t="s">
        <v>523</v>
      </c>
      <c r="C132" s="54">
        <v>0</v>
      </c>
      <c r="D132" s="54">
        <v>0</v>
      </c>
    </row>
    <row r="133" spans="1:4" ht="11.25" customHeight="1" x14ac:dyDescent="0.25">
      <c r="A133" s="53">
        <v>1122</v>
      </c>
      <c r="B133" s="5" t="s">
        <v>524</v>
      </c>
      <c r="C133" s="54">
        <v>0</v>
      </c>
      <c r="D133" s="54">
        <v>0</v>
      </c>
    </row>
    <row r="134" spans="1:4" ht="11.25" customHeight="1" x14ac:dyDescent="0.25">
      <c r="A134" s="59">
        <v>5120</v>
      </c>
      <c r="B134" s="66" t="s">
        <v>348</v>
      </c>
      <c r="C134" s="61">
        <v>0</v>
      </c>
      <c r="D134" s="61">
        <v>0</v>
      </c>
    </row>
    <row r="135" spans="1:4" ht="11.25" customHeight="1" x14ac:dyDescent="0.25">
      <c r="A135" s="53">
        <v>5120</v>
      </c>
      <c r="B135" s="5" t="s">
        <v>348</v>
      </c>
      <c r="C135" s="54">
        <v>0</v>
      </c>
      <c r="D135" s="54">
        <v>0</v>
      </c>
    </row>
    <row r="136" spans="1:4" ht="11.25" customHeight="1" x14ac:dyDescent="0.25">
      <c r="A136" s="53"/>
      <c r="B136" s="68" t="s">
        <v>525</v>
      </c>
      <c r="C136" s="61">
        <f>C48+C49-C101</f>
        <v>-13307036.489999995</v>
      </c>
      <c r="D136" s="61">
        <f>D48+D49-D101</f>
        <v>52796916.619999997</v>
      </c>
    </row>
    <row r="137" spans="1:4" ht="9" customHeight="1" x14ac:dyDescent="0.25">
      <c r="A137" s="25"/>
      <c r="B137" s="25"/>
      <c r="C137" s="25"/>
      <c r="D137" s="25"/>
    </row>
    <row r="138" spans="1:4" ht="9.75" customHeight="1" x14ac:dyDescent="0.25">
      <c r="A138" s="25"/>
      <c r="B138" s="25" t="s">
        <v>309</v>
      </c>
      <c r="C138" s="25"/>
      <c r="D138" s="25"/>
    </row>
  </sheetData>
  <mergeCells count="4">
    <mergeCell ref="A1:C1"/>
    <mergeCell ref="A2:C2"/>
    <mergeCell ref="A3:C3"/>
    <mergeCell ref="A4:C4"/>
  </mergeCells>
  <pageMargins left="0.7" right="0.7" top="0.75" bottom="0.75" header="0" footer="0"/>
  <pageSetup paperSize="9" orientation="landscape" r:id="rId1"/>
  <rowBreaks count="1" manualBreakCount="1">
    <brk id="8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58</v>
      </c>
      <c r="B1" s="525"/>
      <c r="C1" s="526"/>
    </row>
    <row r="2" spans="1:3" ht="11.25" customHeight="1" x14ac:dyDescent="0.25">
      <c r="A2" s="527" t="s">
        <v>526</v>
      </c>
      <c r="B2" s="519"/>
      <c r="C2" s="528"/>
    </row>
    <row r="3" spans="1:3" ht="11.25" customHeight="1" x14ac:dyDescent="0.25">
      <c r="A3" s="527" t="s">
        <v>1963</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93">
        <v>51376160.409999996</v>
      </c>
    </row>
    <row r="7" spans="1:3" ht="7.5" customHeight="1" x14ac:dyDescent="0.25">
      <c r="A7" s="5"/>
      <c r="B7" s="73"/>
      <c r="C7" s="211"/>
    </row>
    <row r="8" spans="1:3" ht="9.75" customHeight="1" x14ac:dyDescent="0.25">
      <c r="A8" s="75" t="s">
        <v>530</v>
      </c>
      <c r="B8" s="75"/>
      <c r="C8" s="184">
        <f>SUM(C9:C14)</f>
        <v>0</v>
      </c>
    </row>
    <row r="9" spans="1:3" ht="9.75" customHeight="1" x14ac:dyDescent="0.25">
      <c r="A9" s="77" t="s">
        <v>531</v>
      </c>
      <c r="B9" s="78" t="s">
        <v>167</v>
      </c>
      <c r="C9" s="212">
        <v>0</v>
      </c>
    </row>
    <row r="10" spans="1:3" ht="9.75" customHeight="1" x14ac:dyDescent="0.25">
      <c r="A10" s="80" t="s">
        <v>532</v>
      </c>
      <c r="B10" s="81" t="s">
        <v>533</v>
      </c>
      <c r="C10" s="212">
        <v>0</v>
      </c>
    </row>
    <row r="11" spans="1:3" ht="9.75" customHeight="1" x14ac:dyDescent="0.25">
      <c r="A11" s="80" t="s">
        <v>534</v>
      </c>
      <c r="B11" s="81" t="s">
        <v>177</v>
      </c>
      <c r="C11" s="212">
        <v>0</v>
      </c>
    </row>
    <row r="12" spans="1:3" ht="9.75" customHeight="1" x14ac:dyDescent="0.25">
      <c r="A12" s="80" t="s">
        <v>535</v>
      </c>
      <c r="B12" s="81" t="s">
        <v>178</v>
      </c>
      <c r="C12" s="212">
        <v>0</v>
      </c>
    </row>
    <row r="13" spans="1:3" ht="9.75" customHeight="1" x14ac:dyDescent="0.25">
      <c r="A13" s="80" t="s">
        <v>536</v>
      </c>
      <c r="B13" s="81" t="s">
        <v>179</v>
      </c>
      <c r="C13" s="212">
        <v>0</v>
      </c>
    </row>
    <row r="14" spans="1:3" ht="9.75" customHeight="1" x14ac:dyDescent="0.25">
      <c r="A14" s="82" t="s">
        <v>537</v>
      </c>
      <c r="B14" s="83" t="s">
        <v>538</v>
      </c>
      <c r="C14" s="212">
        <v>0</v>
      </c>
    </row>
    <row r="15" spans="1:3" ht="7.5" customHeight="1" x14ac:dyDescent="0.25">
      <c r="A15" s="5"/>
      <c r="B15" s="84"/>
      <c r="C15" s="213"/>
    </row>
    <row r="16" spans="1:3" ht="9.75" customHeight="1" x14ac:dyDescent="0.25">
      <c r="A16" s="75" t="s">
        <v>539</v>
      </c>
      <c r="B16" s="73"/>
      <c r="C16" s="184">
        <f>SUM(C17:C19)</f>
        <v>0</v>
      </c>
    </row>
    <row r="17" spans="1:3" ht="9.75" customHeight="1" x14ac:dyDescent="0.25">
      <c r="A17" s="86">
        <v>3.1</v>
      </c>
      <c r="B17" s="81" t="s">
        <v>540</v>
      </c>
      <c r="C17" s="212">
        <v>0</v>
      </c>
    </row>
    <row r="18" spans="1:3" ht="9.75" customHeight="1" x14ac:dyDescent="0.25">
      <c r="A18" s="87">
        <v>3.2</v>
      </c>
      <c r="B18" s="81" t="s">
        <v>541</v>
      </c>
      <c r="C18" s="212">
        <v>0</v>
      </c>
    </row>
    <row r="19" spans="1:3" ht="9.75" customHeight="1" x14ac:dyDescent="0.25">
      <c r="A19" s="87">
        <v>3.3</v>
      </c>
      <c r="B19" s="83" t="s">
        <v>542</v>
      </c>
      <c r="C19" s="214">
        <v>0</v>
      </c>
    </row>
    <row r="20" spans="1:3" ht="7.5" customHeight="1" x14ac:dyDescent="0.25">
      <c r="A20" s="5"/>
      <c r="B20" s="83"/>
      <c r="C20" s="215"/>
    </row>
    <row r="21" spans="1:3" ht="9.75" customHeight="1" x14ac:dyDescent="0.25">
      <c r="A21" s="91" t="s">
        <v>543</v>
      </c>
      <c r="B21" s="91"/>
      <c r="C21" s="193">
        <f>+C6+C8-C16</f>
        <v>51376160.409999996</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1"/>
  <sheetViews>
    <sheetView showGridLines="0" view="pageBreakPreview" zoomScaleNormal="100" zoomScaleSheetLayoutView="100" workbookViewId="0">
      <selection activeCell="D10" sqref="D10"/>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02" t="s">
        <v>1956</v>
      </c>
      <c r="B1" s="503"/>
      <c r="C1" s="503"/>
      <c r="D1" s="52" t="s">
        <v>92</v>
      </c>
      <c r="E1" s="20">
        <v>2024</v>
      </c>
    </row>
    <row r="2" spans="1:5" ht="11.25" customHeight="1" x14ac:dyDescent="0.25">
      <c r="A2" s="502" t="s">
        <v>469</v>
      </c>
      <c r="B2" s="503"/>
      <c r="C2" s="503"/>
      <c r="D2" s="52" t="s">
        <v>94</v>
      </c>
      <c r="E2" s="20" t="s">
        <v>636</v>
      </c>
    </row>
    <row r="3" spans="1:5" ht="11.25" customHeight="1" x14ac:dyDescent="0.25">
      <c r="A3" s="502" t="s">
        <v>1957</v>
      </c>
      <c r="B3" s="503"/>
      <c r="C3" s="503"/>
      <c r="D3" s="52" t="s">
        <v>95</v>
      </c>
      <c r="E3" s="20" t="s">
        <v>638</v>
      </c>
    </row>
    <row r="4" spans="1:5" ht="11.25" customHeight="1" x14ac:dyDescent="0.25">
      <c r="A4" s="502" t="s">
        <v>96</v>
      </c>
      <c r="B4" s="503"/>
      <c r="C4" s="503"/>
      <c r="D4" s="52"/>
      <c r="E4" s="20"/>
    </row>
    <row r="5" spans="1:5" ht="9.75" customHeight="1" x14ac:dyDescent="0.25">
      <c r="A5" s="22" t="s">
        <v>97</v>
      </c>
      <c r="B5" s="23"/>
      <c r="C5" s="23"/>
      <c r="D5" s="23"/>
      <c r="E5" s="23"/>
    </row>
    <row r="6" spans="1:5" ht="9.75" customHeight="1" x14ac:dyDescent="0.25">
      <c r="A6" s="25"/>
      <c r="B6" s="25"/>
      <c r="C6" s="25"/>
      <c r="D6" s="25"/>
      <c r="E6" s="25"/>
    </row>
    <row r="7" spans="1:5" ht="10.9" customHeight="1" x14ac:dyDescent="0.25">
      <c r="A7" s="23" t="s">
        <v>470</v>
      </c>
      <c r="B7" s="23"/>
      <c r="C7" s="23"/>
      <c r="D7" s="23"/>
      <c r="E7" s="23"/>
    </row>
    <row r="8" spans="1:5" ht="10.9" customHeight="1" x14ac:dyDescent="0.25">
      <c r="A8" s="28" t="s">
        <v>99</v>
      </c>
      <c r="B8" s="28" t="s">
        <v>100</v>
      </c>
      <c r="C8" s="28" t="s">
        <v>101</v>
      </c>
      <c r="D8" s="28" t="s">
        <v>312</v>
      </c>
      <c r="E8" s="28" t="s">
        <v>430</v>
      </c>
    </row>
    <row r="9" spans="1:5" ht="10.9" customHeight="1" x14ac:dyDescent="0.25">
      <c r="A9" s="53">
        <v>3110</v>
      </c>
      <c r="B9" s="25" t="s">
        <v>156</v>
      </c>
      <c r="C9" s="54">
        <v>79700086</v>
      </c>
      <c r="D9" s="25"/>
      <c r="E9" s="25"/>
    </row>
    <row r="10" spans="1:5" ht="10.9" customHeight="1" x14ac:dyDescent="0.25">
      <c r="A10" s="53">
        <v>3120</v>
      </c>
      <c r="B10" s="25" t="s">
        <v>471</v>
      </c>
      <c r="C10" s="54">
        <v>0</v>
      </c>
      <c r="D10" s="25"/>
      <c r="E10" s="25"/>
    </row>
    <row r="11" spans="1:5" ht="10.9" customHeight="1" x14ac:dyDescent="0.25">
      <c r="A11" s="53">
        <v>3130</v>
      </c>
      <c r="B11" s="25" t="s">
        <v>472</v>
      </c>
      <c r="C11" s="54">
        <v>0</v>
      </c>
      <c r="D11" s="25"/>
      <c r="E11" s="25"/>
    </row>
    <row r="12" spans="1:5" ht="10.9" customHeight="1" x14ac:dyDescent="0.25">
      <c r="A12" s="25"/>
      <c r="B12" s="25"/>
      <c r="C12" s="25"/>
      <c r="D12" s="25"/>
      <c r="E12" s="25"/>
    </row>
    <row r="13" spans="1:5" ht="10.9" customHeight="1" x14ac:dyDescent="0.25">
      <c r="A13" s="23" t="s">
        <v>473</v>
      </c>
      <c r="B13" s="23"/>
      <c r="C13" s="23"/>
      <c r="D13" s="23"/>
      <c r="E13" s="23"/>
    </row>
    <row r="14" spans="1:5" ht="10.9" customHeight="1" x14ac:dyDescent="0.25">
      <c r="A14" s="28" t="s">
        <v>99</v>
      </c>
      <c r="B14" s="28" t="s">
        <v>100</v>
      </c>
      <c r="C14" s="28" t="s">
        <v>101</v>
      </c>
      <c r="D14" s="28" t="s">
        <v>474</v>
      </c>
      <c r="E14" s="28"/>
    </row>
    <row r="15" spans="1:5" ht="10.9" customHeight="1" x14ac:dyDescent="0.25">
      <c r="A15" s="53">
        <v>3210</v>
      </c>
      <c r="B15" s="25" t="s">
        <v>475</v>
      </c>
      <c r="C15" s="54">
        <v>121546.28</v>
      </c>
      <c r="D15" s="25"/>
      <c r="E15" s="25"/>
    </row>
    <row r="16" spans="1:5" ht="10.9" customHeight="1" x14ac:dyDescent="0.25">
      <c r="A16" s="53">
        <v>3220</v>
      </c>
      <c r="B16" s="25" t="s">
        <v>476</v>
      </c>
      <c r="C16" s="54">
        <v>-7850763.8200000003</v>
      </c>
      <c r="D16" s="25"/>
      <c r="E16" s="25"/>
    </row>
    <row r="17" spans="1:4" ht="10.9" customHeight="1" x14ac:dyDescent="0.25">
      <c r="A17" s="53">
        <v>3230</v>
      </c>
      <c r="B17" s="25" t="s">
        <v>477</v>
      </c>
      <c r="C17" s="54">
        <v>86961637.540000007</v>
      </c>
      <c r="D17" s="25"/>
    </row>
    <row r="18" spans="1:4" ht="10.9" customHeight="1" x14ac:dyDescent="0.25">
      <c r="A18" s="53">
        <v>3231</v>
      </c>
      <c r="B18" s="25" t="s">
        <v>478</v>
      </c>
      <c r="C18" s="54">
        <v>86961637.540000007</v>
      </c>
      <c r="D18" s="25"/>
    </row>
    <row r="19" spans="1:4" ht="10.9" customHeight="1" x14ac:dyDescent="0.25">
      <c r="A19" s="53">
        <v>3232</v>
      </c>
      <c r="B19" s="25" t="s">
        <v>479</v>
      </c>
      <c r="C19" s="54">
        <v>0</v>
      </c>
      <c r="D19" s="25"/>
    </row>
    <row r="20" spans="1:4" ht="10.9" customHeight="1" x14ac:dyDescent="0.25">
      <c r="A20" s="53">
        <v>3233</v>
      </c>
      <c r="B20" s="25" t="s">
        <v>480</v>
      </c>
      <c r="C20" s="54">
        <v>0</v>
      </c>
      <c r="D20" s="25"/>
    </row>
    <row r="21" spans="1:4" ht="10.9" customHeight="1" x14ac:dyDescent="0.25">
      <c r="A21" s="53">
        <v>3239</v>
      </c>
      <c r="B21" s="25" t="s">
        <v>481</v>
      </c>
      <c r="C21" s="54">
        <v>0</v>
      </c>
      <c r="D21" s="25"/>
    </row>
    <row r="22" spans="1:4" ht="10.9" customHeight="1" x14ac:dyDescent="0.25">
      <c r="A22" s="53">
        <v>3240</v>
      </c>
      <c r="B22" s="25" t="s">
        <v>482</v>
      </c>
      <c r="C22" s="54">
        <v>0</v>
      </c>
      <c r="D22" s="25"/>
    </row>
    <row r="23" spans="1:4" ht="10.9" customHeight="1" x14ac:dyDescent="0.25">
      <c r="A23" s="53">
        <v>3241</v>
      </c>
      <c r="B23" s="25" t="s">
        <v>483</v>
      </c>
      <c r="C23" s="54">
        <v>0</v>
      </c>
      <c r="D23" s="25"/>
    </row>
    <row r="24" spans="1:4" ht="10.9" customHeight="1" x14ac:dyDescent="0.25">
      <c r="A24" s="53">
        <v>3242</v>
      </c>
      <c r="B24" s="25" t="s">
        <v>484</v>
      </c>
      <c r="C24" s="54">
        <v>0</v>
      </c>
      <c r="D24" s="25"/>
    </row>
    <row r="25" spans="1:4" ht="10.9" customHeight="1" x14ac:dyDescent="0.25">
      <c r="A25" s="53">
        <v>3243</v>
      </c>
      <c r="B25" s="25" t="s">
        <v>485</v>
      </c>
      <c r="C25" s="54">
        <v>0</v>
      </c>
      <c r="D25" s="25"/>
    </row>
    <row r="26" spans="1:4" ht="10.9" customHeight="1" x14ac:dyDescent="0.25">
      <c r="A26" s="53">
        <v>3250</v>
      </c>
      <c r="B26" s="25" t="s">
        <v>486</v>
      </c>
      <c r="C26" s="54">
        <v>0</v>
      </c>
      <c r="D26" s="25"/>
    </row>
    <row r="27" spans="1:4" ht="10.9" customHeight="1" x14ac:dyDescent="0.25">
      <c r="A27" s="53">
        <v>3251</v>
      </c>
      <c r="B27" s="25" t="s">
        <v>487</v>
      </c>
      <c r="C27" s="54">
        <v>0</v>
      </c>
      <c r="D27" s="25"/>
    </row>
    <row r="28" spans="1:4" ht="10.9" customHeight="1" x14ac:dyDescent="0.25">
      <c r="A28" s="53">
        <v>3252</v>
      </c>
      <c r="B28" s="25" t="s">
        <v>488</v>
      </c>
      <c r="C28" s="54">
        <v>0</v>
      </c>
      <c r="D28" s="25"/>
    </row>
    <row r="29" spans="1:4" ht="10.9" customHeight="1" x14ac:dyDescent="0.25">
      <c r="A29" s="25"/>
      <c r="B29" s="25"/>
      <c r="C29" s="25"/>
      <c r="D29" s="25"/>
    </row>
    <row r="30" spans="1:4" ht="10.9" customHeight="1" x14ac:dyDescent="0.25">
      <c r="A30" s="25" t="s">
        <v>309</v>
      </c>
      <c r="C30" s="25"/>
      <c r="D30" s="25"/>
    </row>
    <row r="31" spans="1:4" ht="10.9" customHeight="1" x14ac:dyDescent="0.25"/>
  </sheetData>
  <mergeCells count="4">
    <mergeCell ref="A1:C1"/>
    <mergeCell ref="A2:C2"/>
    <mergeCell ref="A3:C3"/>
    <mergeCell ref="A4:C4"/>
  </mergeCells>
  <pageMargins left="0.70866141732283472" right="0.70866141732283472" top="0.55118110236220474" bottom="0.74803149606299213" header="0" footer="0"/>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58</v>
      </c>
      <c r="B1" s="525"/>
      <c r="C1" s="526"/>
    </row>
    <row r="2" spans="1:3" ht="11.25" customHeight="1" x14ac:dyDescent="0.25">
      <c r="A2" s="535" t="s">
        <v>544</v>
      </c>
      <c r="B2" s="519"/>
      <c r="C2" s="528"/>
    </row>
    <row r="3" spans="1:3" ht="11.25" customHeight="1" x14ac:dyDescent="0.25">
      <c r="A3" s="535" t="s">
        <v>1963</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100501345.27</v>
      </c>
    </row>
    <row r="7" spans="1:3" ht="7.5" customHeight="1" x14ac:dyDescent="0.25">
      <c r="A7" s="96"/>
      <c r="B7" s="73"/>
      <c r="C7" s="74"/>
    </row>
    <row r="8" spans="1:3" ht="9.75" customHeight="1" x14ac:dyDescent="0.25">
      <c r="A8" s="75" t="s">
        <v>546</v>
      </c>
      <c r="B8" s="97"/>
      <c r="C8" s="76">
        <f>SUM(C9:C29)</f>
        <v>35818148.36999999</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362890.91</v>
      </c>
    </row>
    <row r="12" spans="1:3" ht="9.75" customHeight="1" x14ac:dyDescent="0.25">
      <c r="A12" s="101">
        <v>2.4</v>
      </c>
      <c r="B12" s="102" t="s">
        <v>373</v>
      </c>
      <c r="C12" s="100">
        <v>34555726.299999997</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0</v>
      </c>
    </row>
    <row r="16" spans="1:3" ht="9.75" customHeight="1" x14ac:dyDescent="0.25">
      <c r="A16" s="101">
        <v>2.8</v>
      </c>
      <c r="B16" s="102" t="s">
        <v>377</v>
      </c>
      <c r="C16" s="100">
        <v>0</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899531.16</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27144770.129999999</v>
      </c>
    </row>
    <row r="32" spans="1:3" ht="9.75" customHeight="1" x14ac:dyDescent="0.25">
      <c r="A32" s="101" t="s">
        <v>571</v>
      </c>
      <c r="B32" s="102" t="s">
        <v>277</v>
      </c>
      <c r="C32" s="100">
        <v>27144770.129999999</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0</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91827967.030000001</v>
      </c>
    </row>
    <row r="41" spans="1:3" ht="9.75" customHeight="1" x14ac:dyDescent="0.25">
      <c r="A41" s="5"/>
      <c r="B41" s="5"/>
      <c r="C41" s="5"/>
    </row>
    <row r="42" spans="1:3" ht="9.75" customHeight="1" x14ac:dyDescent="0.25">
      <c r="A42" s="25" t="s">
        <v>1981</v>
      </c>
      <c r="C42" s="5"/>
    </row>
    <row r="43" spans="1:3" ht="15" customHeight="1" x14ac:dyDescent="0.25">
      <c r="A43"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J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9.28515625" customWidth="1"/>
    <col min="11" max="26" width="9.140625" customWidth="1"/>
  </cols>
  <sheetData>
    <row r="1" spans="1:10" ht="11.25" customHeight="1" x14ac:dyDescent="0.25">
      <c r="A1" s="521" t="s">
        <v>58</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1963</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206">
        <v>62151428.400000006</v>
      </c>
      <c r="D41" s="25"/>
      <c r="E41" s="25"/>
      <c r="F41" s="25"/>
      <c r="G41" s="25"/>
      <c r="H41" s="25"/>
      <c r="I41" s="25"/>
      <c r="J41" s="25"/>
    </row>
    <row r="42" spans="1:10" ht="9.75" customHeight="1" x14ac:dyDescent="0.25">
      <c r="A42" s="25">
        <v>8120</v>
      </c>
      <c r="B42" s="120" t="s">
        <v>619</v>
      </c>
      <c r="C42" s="206">
        <v>62151428.400000006</v>
      </c>
      <c r="D42" s="25"/>
      <c r="E42" s="25"/>
      <c r="F42" s="25"/>
      <c r="G42" s="25"/>
      <c r="H42" s="25"/>
      <c r="I42" s="25"/>
      <c r="J42" s="25"/>
    </row>
    <row r="43" spans="1:10" ht="9.75" customHeight="1" x14ac:dyDescent="0.25">
      <c r="A43" s="25">
        <v>8130</v>
      </c>
      <c r="B43" s="120" t="s">
        <v>620</v>
      </c>
      <c r="C43" s="206">
        <v>15553595.16</v>
      </c>
      <c r="D43" s="25"/>
      <c r="E43" s="25"/>
      <c r="F43" s="25"/>
      <c r="G43" s="25"/>
      <c r="H43" s="25"/>
      <c r="I43" s="25"/>
      <c r="J43" s="25"/>
    </row>
    <row r="44" spans="1:10" ht="9.75" customHeight="1" x14ac:dyDescent="0.25">
      <c r="A44" s="25">
        <v>8140</v>
      </c>
      <c r="B44" s="120" t="s">
        <v>621</v>
      </c>
      <c r="C44" s="206">
        <v>62633747.660000004</v>
      </c>
      <c r="D44" s="25"/>
      <c r="E44" s="25"/>
      <c r="F44" s="25"/>
      <c r="G44" s="25"/>
      <c r="H44" s="25"/>
      <c r="I44" s="25"/>
      <c r="J44" s="25"/>
    </row>
    <row r="45" spans="1:10" ht="9.75" customHeight="1" thickBot="1" x14ac:dyDescent="0.3">
      <c r="A45" s="25">
        <v>8150</v>
      </c>
      <c r="B45" s="122" t="s">
        <v>622</v>
      </c>
      <c r="C45" s="207">
        <v>64339409.439999998</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3" ht="9.75" customHeight="1" x14ac:dyDescent="0.25">
      <c r="A49" s="25"/>
      <c r="B49" s="137" t="s">
        <v>528</v>
      </c>
      <c r="C49" s="138">
        <v>2024</v>
      </c>
    </row>
    <row r="50" spans="1:3" ht="9.75" customHeight="1" x14ac:dyDescent="0.25">
      <c r="A50" s="25">
        <v>8210</v>
      </c>
      <c r="B50" s="120" t="s">
        <v>624</v>
      </c>
      <c r="C50" s="206">
        <v>62151428.400000006</v>
      </c>
    </row>
    <row r="51" spans="1:3" ht="9.75" customHeight="1" x14ac:dyDescent="0.25">
      <c r="A51" s="25">
        <v>8220</v>
      </c>
      <c r="B51" s="120" t="s">
        <v>625</v>
      </c>
      <c r="C51" s="206">
        <v>62151428.400000006</v>
      </c>
    </row>
    <row r="52" spans="1:3" ht="9.75" customHeight="1" x14ac:dyDescent="0.25">
      <c r="A52" s="25">
        <v>8230</v>
      </c>
      <c r="B52" s="120" t="s">
        <v>626</v>
      </c>
      <c r="C52" s="206">
        <v>15553595.16</v>
      </c>
    </row>
    <row r="53" spans="1:3" ht="9.75" customHeight="1" x14ac:dyDescent="0.25">
      <c r="A53" s="25">
        <v>8240</v>
      </c>
      <c r="B53" s="120" t="s">
        <v>627</v>
      </c>
      <c r="C53" s="196">
        <v>23123733.410000011</v>
      </c>
    </row>
    <row r="54" spans="1:3" ht="9.75" customHeight="1" x14ac:dyDescent="0.25">
      <c r="A54" s="25">
        <v>8250</v>
      </c>
      <c r="B54" s="120" t="s">
        <v>628</v>
      </c>
      <c r="C54" s="196">
        <v>23123733.410000011</v>
      </c>
    </row>
    <row r="55" spans="1:3" ht="9.75" customHeight="1" x14ac:dyDescent="0.25">
      <c r="A55" s="25">
        <v>8260</v>
      </c>
      <c r="B55" s="120" t="s">
        <v>629</v>
      </c>
      <c r="C55" s="196">
        <v>23123733.410000011</v>
      </c>
    </row>
    <row r="56" spans="1:3" ht="9.75" customHeight="1" thickBot="1" x14ac:dyDescent="0.3">
      <c r="A56" s="25">
        <v>8270</v>
      </c>
      <c r="B56" s="122" t="s">
        <v>630</v>
      </c>
      <c r="C56" s="197">
        <v>23477714.050000012</v>
      </c>
    </row>
    <row r="57" spans="1:3" ht="9.75" customHeight="1" x14ac:dyDescent="0.25">
      <c r="A57" s="25"/>
      <c r="B57" s="25"/>
      <c r="C57" s="25"/>
    </row>
    <row r="58" spans="1:3" ht="9.75" customHeight="1" x14ac:dyDescent="0.25">
      <c r="A58" s="25"/>
      <c r="B58" s="25"/>
      <c r="C58" s="25"/>
    </row>
    <row r="59" spans="1:3" ht="9.75" customHeight="1" x14ac:dyDescent="0.25">
      <c r="A59" s="25"/>
      <c r="B59" s="25" t="s">
        <v>309</v>
      </c>
      <c r="C59" s="25"/>
    </row>
  </sheetData>
  <mergeCells count="6">
    <mergeCell ref="B48:C48"/>
    <mergeCell ref="A1:F1"/>
    <mergeCell ref="A2:F2"/>
    <mergeCell ref="A3:F3"/>
    <mergeCell ref="A4:F4"/>
    <mergeCell ref="B39:C39"/>
  </mergeCells>
  <pageMargins left="0.7" right="0.7" top="0.75" bottom="0.75" header="0" footer="0"/>
  <pageSetup scale="61"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326"/>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7.140625" customWidth="1"/>
    <col min="6" max="6" width="9.140625" customWidth="1"/>
    <col min="7" max="7" width="16.42578125" customWidth="1"/>
    <col min="8" max="8" width="18.5703125" customWidth="1"/>
    <col min="9" max="26" width="9.140625" customWidth="1"/>
  </cols>
  <sheetData>
    <row r="1" spans="1:5" ht="11.25" customHeight="1" x14ac:dyDescent="0.25">
      <c r="A1" s="521" t="s">
        <v>1964</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1961</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32">
        <f>+C10+C79</f>
        <v>105178004.72</v>
      </c>
      <c r="D9" s="216">
        <f>+D10+D79</f>
        <v>1</v>
      </c>
      <c r="E9" s="25"/>
    </row>
    <row r="10" spans="1:5" ht="9.75" customHeight="1" x14ac:dyDescent="0.25">
      <c r="A10" s="30">
        <v>4100</v>
      </c>
      <c r="B10" s="31" t="s">
        <v>34</v>
      </c>
      <c r="C10" s="32">
        <f>+C11+C21+C27+C30+C36+C39+C48</f>
        <v>16262423.550000001</v>
      </c>
      <c r="D10" s="33">
        <f>+C10/C9</f>
        <v>0.15461810283711952</v>
      </c>
      <c r="E10" s="25"/>
    </row>
    <row r="11" spans="1:5" ht="11.25" customHeight="1" x14ac:dyDescent="0.25">
      <c r="A11" s="30">
        <v>4110</v>
      </c>
      <c r="B11" s="31" t="s">
        <v>105</v>
      </c>
      <c r="C11" s="32">
        <f>SUM(C12:C20)</f>
        <v>0</v>
      </c>
      <c r="D11" s="33" t="str">
        <f t="shared" ref="D11:D20" si="0">IFERROR(C11/$C$12,"")</f>
        <v/>
      </c>
      <c r="E11" s="25"/>
    </row>
    <row r="12" spans="1:5" ht="9.75" customHeight="1" x14ac:dyDescent="0.25">
      <c r="A12" s="35">
        <v>4111</v>
      </c>
      <c r="B12" s="5" t="s">
        <v>107</v>
      </c>
      <c r="C12" s="36">
        <v>0</v>
      </c>
      <c r="D12" s="33" t="str">
        <f t="shared" si="0"/>
        <v/>
      </c>
      <c r="E12" s="25"/>
    </row>
    <row r="13" spans="1:5" ht="9.75" customHeight="1" x14ac:dyDescent="0.25">
      <c r="A13" s="35">
        <v>4112</v>
      </c>
      <c r="B13" s="5" t="s">
        <v>108</v>
      </c>
      <c r="C13" s="36">
        <v>0</v>
      </c>
      <c r="D13" s="33" t="str">
        <f t="shared" si="0"/>
        <v/>
      </c>
      <c r="E13" s="25"/>
    </row>
    <row r="14" spans="1:5" ht="9.75" customHeight="1" x14ac:dyDescent="0.25">
      <c r="A14" s="35">
        <v>4113</v>
      </c>
      <c r="B14" s="5" t="s">
        <v>109</v>
      </c>
      <c r="C14" s="36">
        <v>0</v>
      </c>
      <c r="D14" s="33" t="str">
        <f t="shared" si="0"/>
        <v/>
      </c>
      <c r="E14" s="25"/>
    </row>
    <row r="15" spans="1:5" ht="9.75" customHeight="1" x14ac:dyDescent="0.25">
      <c r="A15" s="35">
        <v>4114</v>
      </c>
      <c r="B15" s="5" t="s">
        <v>110</v>
      </c>
      <c r="C15" s="36">
        <v>0</v>
      </c>
      <c r="D15" s="33" t="str">
        <f t="shared" si="0"/>
        <v/>
      </c>
      <c r="E15" s="25"/>
    </row>
    <row r="16" spans="1:5"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f>SUM(C22:C26)</f>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f>SUM(C28:C29)</f>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f>SUM(C31:C35)</f>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5" ht="9.75" customHeight="1" x14ac:dyDescent="0.25">
      <c r="A33" s="35">
        <v>4144</v>
      </c>
      <c r="B33" s="5" t="s">
        <v>128</v>
      </c>
      <c r="C33" s="36">
        <v>0</v>
      </c>
      <c r="D33" s="33" t="str">
        <f t="shared" si="3"/>
        <v/>
      </c>
      <c r="E33" s="25"/>
    </row>
    <row r="34" spans="1:5" ht="9.75" customHeight="1" x14ac:dyDescent="0.25">
      <c r="A34" s="35">
        <v>4145</v>
      </c>
      <c r="B34" s="37" t="s">
        <v>129</v>
      </c>
      <c r="C34" s="36">
        <v>0</v>
      </c>
      <c r="D34" s="33" t="str">
        <f t="shared" si="3"/>
        <v/>
      </c>
      <c r="E34" s="25"/>
    </row>
    <row r="35" spans="1:5" ht="9.75" customHeight="1" x14ac:dyDescent="0.25">
      <c r="A35" s="35">
        <v>4149</v>
      </c>
      <c r="B35" s="5" t="s">
        <v>130</v>
      </c>
      <c r="C35" s="36">
        <v>0</v>
      </c>
      <c r="D35" s="33" t="str">
        <f t="shared" si="3"/>
        <v/>
      </c>
      <c r="E35" s="25"/>
    </row>
    <row r="36" spans="1:5" ht="9.75" customHeight="1" x14ac:dyDescent="0.25">
      <c r="A36" s="30">
        <v>4150</v>
      </c>
      <c r="B36" s="31" t="s">
        <v>131</v>
      </c>
      <c r="C36" s="32">
        <f>SUM(C37:C38)</f>
        <v>0</v>
      </c>
      <c r="D36" s="33" t="str">
        <f t="shared" ref="D36:D38" si="4">IFERROR(C36/$C$36,"")</f>
        <v/>
      </c>
      <c r="E36" s="25"/>
    </row>
    <row r="37" spans="1:5" ht="9.75" customHeight="1" x14ac:dyDescent="0.25">
      <c r="A37" s="35">
        <v>4151</v>
      </c>
      <c r="B37" s="5" t="s">
        <v>131</v>
      </c>
      <c r="C37" s="36">
        <v>0</v>
      </c>
      <c r="D37" s="33" t="str">
        <f t="shared" si="4"/>
        <v/>
      </c>
      <c r="E37" s="25"/>
    </row>
    <row r="38" spans="1:5" ht="9.75" customHeight="1" x14ac:dyDescent="0.25">
      <c r="A38" s="35">
        <v>4154</v>
      </c>
      <c r="B38" s="37" t="s">
        <v>133</v>
      </c>
      <c r="C38" s="36">
        <v>0</v>
      </c>
      <c r="D38" s="33" t="str">
        <f t="shared" si="4"/>
        <v/>
      </c>
      <c r="E38" s="25"/>
    </row>
    <row r="39" spans="1:5" ht="9.75" customHeight="1" x14ac:dyDescent="0.25">
      <c r="A39" s="30">
        <v>4160</v>
      </c>
      <c r="B39" s="31" t="s">
        <v>134</v>
      </c>
      <c r="C39" s="32">
        <f>SUM(C40:C47)</f>
        <v>0</v>
      </c>
      <c r="D39" s="33" t="str">
        <f t="shared" ref="D39:D47" si="5">IFERROR(C39/$C$39,"")</f>
        <v/>
      </c>
      <c r="E39" s="25"/>
    </row>
    <row r="40" spans="1:5" ht="9.75" customHeight="1" x14ac:dyDescent="0.25">
      <c r="A40" s="35">
        <v>4161</v>
      </c>
      <c r="B40" s="5" t="s">
        <v>135</v>
      </c>
      <c r="C40" s="36">
        <v>0</v>
      </c>
      <c r="D40" s="33" t="str">
        <f t="shared" si="5"/>
        <v/>
      </c>
      <c r="E40" s="25"/>
    </row>
    <row r="41" spans="1:5" ht="9.75" customHeight="1" x14ac:dyDescent="0.25">
      <c r="A41" s="35">
        <v>4162</v>
      </c>
      <c r="B41" s="5" t="s">
        <v>136</v>
      </c>
      <c r="C41" s="36">
        <v>0</v>
      </c>
      <c r="D41" s="33" t="str">
        <f t="shared" si="5"/>
        <v/>
      </c>
      <c r="E41" s="25"/>
    </row>
    <row r="42" spans="1:5" ht="9.75" customHeight="1" x14ac:dyDescent="0.25">
      <c r="A42" s="35">
        <v>4163</v>
      </c>
      <c r="B42" s="5" t="s">
        <v>137</v>
      </c>
      <c r="C42" s="36">
        <v>0</v>
      </c>
      <c r="D42" s="33" t="str">
        <f t="shared" si="5"/>
        <v/>
      </c>
      <c r="E42" s="25"/>
    </row>
    <row r="43" spans="1:5" ht="9.75" customHeight="1" x14ac:dyDescent="0.25">
      <c r="A43" s="35">
        <v>4164</v>
      </c>
      <c r="B43" s="5" t="s">
        <v>138</v>
      </c>
      <c r="C43" s="36">
        <v>0</v>
      </c>
      <c r="D43" s="33" t="str">
        <f t="shared" si="5"/>
        <v/>
      </c>
      <c r="E43" s="25"/>
    </row>
    <row r="44" spans="1:5" ht="9.75" customHeight="1" x14ac:dyDescent="0.25">
      <c r="A44" s="35">
        <v>4165</v>
      </c>
      <c r="B44" s="5" t="s">
        <v>139</v>
      </c>
      <c r="C44" s="36">
        <v>0</v>
      </c>
      <c r="D44" s="33" t="str">
        <f t="shared" si="5"/>
        <v/>
      </c>
      <c r="E44" s="25"/>
    </row>
    <row r="45" spans="1:5" ht="9.75" customHeight="1" x14ac:dyDescent="0.25">
      <c r="A45" s="35">
        <v>4166</v>
      </c>
      <c r="B45" s="37" t="s">
        <v>140</v>
      </c>
      <c r="C45" s="36">
        <v>0</v>
      </c>
      <c r="D45" s="33" t="str">
        <f t="shared" si="5"/>
        <v/>
      </c>
      <c r="E45" s="25"/>
    </row>
    <row r="46" spans="1:5" ht="9.75" customHeight="1" x14ac:dyDescent="0.25">
      <c r="A46" s="35">
        <v>4168</v>
      </c>
      <c r="B46" s="5" t="s">
        <v>141</v>
      </c>
      <c r="C46" s="36">
        <v>0</v>
      </c>
      <c r="D46" s="33" t="str">
        <f t="shared" si="5"/>
        <v/>
      </c>
      <c r="E46" s="25"/>
    </row>
    <row r="47" spans="1:5" ht="9.75" customHeight="1" x14ac:dyDescent="0.25">
      <c r="A47" s="35">
        <v>4169</v>
      </c>
      <c r="B47" s="5" t="s">
        <v>142</v>
      </c>
      <c r="C47" s="36">
        <v>0</v>
      </c>
      <c r="D47" s="33" t="str">
        <f t="shared" si="5"/>
        <v/>
      </c>
      <c r="E47" s="25"/>
    </row>
    <row r="48" spans="1:5" ht="9.75" customHeight="1" x14ac:dyDescent="0.25">
      <c r="A48" s="30">
        <v>4170</v>
      </c>
      <c r="B48" s="31" t="s">
        <v>143</v>
      </c>
      <c r="C48" s="32">
        <f>SUM(C49:C51)</f>
        <v>16262423.550000001</v>
      </c>
      <c r="D48" s="33">
        <f t="shared" ref="D48:D51" si="6">IFERROR(C48/$C$48,"")</f>
        <v>1</v>
      </c>
      <c r="E48" s="25"/>
    </row>
    <row r="49" spans="1:5" ht="9.75" customHeight="1" x14ac:dyDescent="0.25">
      <c r="A49" s="35">
        <v>4171</v>
      </c>
      <c r="B49" s="5" t="s">
        <v>144</v>
      </c>
      <c r="C49" s="36">
        <v>0</v>
      </c>
      <c r="D49" s="33">
        <f t="shared" si="6"/>
        <v>0</v>
      </c>
      <c r="E49" s="25"/>
    </row>
    <row r="50" spans="1:5" ht="9.75" customHeight="1" x14ac:dyDescent="0.25">
      <c r="A50" s="35">
        <v>4172</v>
      </c>
      <c r="B50" s="5" t="s">
        <v>145</v>
      </c>
      <c r="C50" s="36">
        <v>0</v>
      </c>
      <c r="D50" s="33">
        <f t="shared" si="6"/>
        <v>0</v>
      </c>
      <c r="E50" s="25"/>
    </row>
    <row r="51" spans="1:5" ht="9.75" customHeight="1" x14ac:dyDescent="0.25">
      <c r="A51" s="35">
        <v>4173</v>
      </c>
      <c r="B51" s="37" t="s">
        <v>146</v>
      </c>
      <c r="C51" s="32">
        <f>SUM(C52:C73)</f>
        <v>16262423.550000001</v>
      </c>
      <c r="D51" s="33">
        <f t="shared" si="6"/>
        <v>1</v>
      </c>
      <c r="E51" s="25"/>
    </row>
    <row r="52" spans="1:5" ht="9.75" customHeight="1" x14ac:dyDescent="0.25">
      <c r="A52" s="217" t="s">
        <v>704</v>
      </c>
      <c r="B52" s="218" t="s">
        <v>705</v>
      </c>
      <c r="C52" s="219">
        <v>2988465.2</v>
      </c>
      <c r="D52" s="33"/>
      <c r="E52" s="25"/>
    </row>
    <row r="53" spans="1:5" ht="9.75" customHeight="1" x14ac:dyDescent="0.25">
      <c r="A53" s="217" t="s">
        <v>706</v>
      </c>
      <c r="B53" s="218" t="s">
        <v>707</v>
      </c>
      <c r="C53" s="219">
        <v>1485793.85</v>
      </c>
      <c r="D53" s="33"/>
      <c r="E53" s="25"/>
    </row>
    <row r="54" spans="1:5" ht="9.75" customHeight="1" x14ac:dyDescent="0.25">
      <c r="A54" s="217" t="s">
        <v>708</v>
      </c>
      <c r="B54" s="218" t="s">
        <v>709</v>
      </c>
      <c r="C54" s="219">
        <v>1953137</v>
      </c>
      <c r="D54" s="33"/>
      <c r="E54" s="25"/>
    </row>
    <row r="55" spans="1:5" ht="9.75" customHeight="1" x14ac:dyDescent="0.25">
      <c r="A55" s="217" t="s">
        <v>710</v>
      </c>
      <c r="B55" s="218" t="s">
        <v>711</v>
      </c>
      <c r="C55" s="219">
        <v>423445.8</v>
      </c>
      <c r="D55" s="33"/>
      <c r="E55" s="25"/>
    </row>
    <row r="56" spans="1:5" ht="9.75" customHeight="1" x14ac:dyDescent="0.25">
      <c r="A56" s="217" t="s">
        <v>712</v>
      </c>
      <c r="B56" s="218" t="s">
        <v>713</v>
      </c>
      <c r="C56" s="219">
        <v>1988327.57</v>
      </c>
      <c r="D56" s="33"/>
      <c r="E56" s="25"/>
    </row>
    <row r="57" spans="1:5" ht="9.75" customHeight="1" x14ac:dyDescent="0.25">
      <c r="A57" s="217" t="s">
        <v>714</v>
      </c>
      <c r="B57" s="218" t="s">
        <v>715</v>
      </c>
      <c r="C57" s="219">
        <v>92204</v>
      </c>
      <c r="D57" s="33"/>
      <c r="E57" s="25"/>
    </row>
    <row r="58" spans="1:5" ht="9.75" customHeight="1" x14ac:dyDescent="0.25">
      <c r="A58" s="217" t="s">
        <v>716</v>
      </c>
      <c r="B58" s="218" t="s">
        <v>717</v>
      </c>
      <c r="C58" s="219">
        <v>31300</v>
      </c>
      <c r="D58" s="33"/>
      <c r="E58" s="25"/>
    </row>
    <row r="59" spans="1:5" ht="9.75" customHeight="1" x14ac:dyDescent="0.25">
      <c r="A59" s="217" t="s">
        <v>718</v>
      </c>
      <c r="B59" s="218" t="s">
        <v>719</v>
      </c>
      <c r="C59" s="219">
        <v>193150</v>
      </c>
      <c r="D59" s="33"/>
      <c r="E59" s="25"/>
    </row>
    <row r="60" spans="1:5" ht="9.75" customHeight="1" x14ac:dyDescent="0.25">
      <c r="A60" s="217" t="s">
        <v>720</v>
      </c>
      <c r="B60" s="218" t="s">
        <v>721</v>
      </c>
      <c r="C60" s="219">
        <v>11500</v>
      </c>
      <c r="D60" s="33"/>
      <c r="E60" s="25"/>
    </row>
    <row r="61" spans="1:5" ht="9.75" customHeight="1" x14ac:dyDescent="0.25">
      <c r="A61" s="217" t="s">
        <v>722</v>
      </c>
      <c r="B61" s="218" t="s">
        <v>723</v>
      </c>
      <c r="C61" s="219">
        <v>10545</v>
      </c>
      <c r="D61" s="33"/>
      <c r="E61" s="25"/>
    </row>
    <row r="62" spans="1:5" ht="9.75" customHeight="1" x14ac:dyDescent="0.25">
      <c r="A62" s="217" t="s">
        <v>724</v>
      </c>
      <c r="B62" s="218" t="s">
        <v>725</v>
      </c>
      <c r="C62" s="219">
        <v>11466.81</v>
      </c>
      <c r="D62" s="33"/>
      <c r="E62" s="25"/>
    </row>
    <row r="63" spans="1:5" ht="9.75" customHeight="1" x14ac:dyDescent="0.25">
      <c r="A63" s="217" t="s">
        <v>726</v>
      </c>
      <c r="B63" s="218" t="s">
        <v>727</v>
      </c>
      <c r="C63" s="219">
        <v>46577.59</v>
      </c>
      <c r="D63" s="33"/>
      <c r="E63" s="25"/>
    </row>
    <row r="64" spans="1:5" ht="9.75" customHeight="1" x14ac:dyDescent="0.25">
      <c r="A64" s="217" t="s">
        <v>728</v>
      </c>
      <c r="B64" s="218" t="s">
        <v>729</v>
      </c>
      <c r="C64" s="219">
        <v>27380.21</v>
      </c>
      <c r="D64" s="33"/>
      <c r="E64" s="25"/>
    </row>
    <row r="65" spans="1:5" ht="9.75" customHeight="1" x14ac:dyDescent="0.25">
      <c r="A65" s="217" t="s">
        <v>730</v>
      </c>
      <c r="B65" s="218" t="s">
        <v>731</v>
      </c>
      <c r="C65" s="219">
        <v>141200</v>
      </c>
      <c r="D65" s="33"/>
      <c r="E65" s="25"/>
    </row>
    <row r="66" spans="1:5" ht="9.75" customHeight="1" x14ac:dyDescent="0.25">
      <c r="A66" s="217" t="s">
        <v>732</v>
      </c>
      <c r="B66" s="218" t="s">
        <v>733</v>
      </c>
      <c r="C66" s="219">
        <v>755894.42</v>
      </c>
      <c r="D66" s="33"/>
      <c r="E66" s="25"/>
    </row>
    <row r="67" spans="1:5" ht="9.75" customHeight="1" x14ac:dyDescent="0.25">
      <c r="A67" s="217" t="s">
        <v>734</v>
      </c>
      <c r="B67" s="218" t="s">
        <v>735</v>
      </c>
      <c r="C67" s="219">
        <v>33333.33</v>
      </c>
      <c r="D67" s="33"/>
      <c r="E67" s="25"/>
    </row>
    <row r="68" spans="1:5" ht="9.75" customHeight="1" x14ac:dyDescent="0.25">
      <c r="A68" s="217" t="s">
        <v>736</v>
      </c>
      <c r="B68" s="218" t="s">
        <v>737</v>
      </c>
      <c r="C68" s="219">
        <v>158000</v>
      </c>
      <c r="D68" s="33"/>
      <c r="E68" s="25"/>
    </row>
    <row r="69" spans="1:5" ht="9.75" customHeight="1" x14ac:dyDescent="0.25">
      <c r="A69" s="217" t="s">
        <v>738</v>
      </c>
      <c r="B69" s="218" t="s">
        <v>739</v>
      </c>
      <c r="C69" s="219">
        <v>5021775.33</v>
      </c>
      <c r="D69" s="33"/>
      <c r="E69" s="25"/>
    </row>
    <row r="70" spans="1:5" ht="9.75" customHeight="1" x14ac:dyDescent="0.25">
      <c r="A70" s="217" t="s">
        <v>740</v>
      </c>
      <c r="B70" s="218" t="s">
        <v>741</v>
      </c>
      <c r="C70" s="219">
        <v>715711.77</v>
      </c>
      <c r="D70" s="33"/>
      <c r="E70" s="25"/>
    </row>
    <row r="71" spans="1:5" ht="9.75" customHeight="1" x14ac:dyDescent="0.25">
      <c r="A71" s="217" t="s">
        <v>742</v>
      </c>
      <c r="B71" s="218" t="s">
        <v>743</v>
      </c>
      <c r="C71" s="219">
        <v>123172.05</v>
      </c>
      <c r="D71" s="33"/>
      <c r="E71" s="25"/>
    </row>
    <row r="72" spans="1:5" ht="9.75" customHeight="1" x14ac:dyDescent="0.25">
      <c r="A72" s="217" t="s">
        <v>744</v>
      </c>
      <c r="B72" s="218" t="s">
        <v>745</v>
      </c>
      <c r="C72" s="219">
        <v>40710</v>
      </c>
      <c r="D72" s="33"/>
      <c r="E72" s="25"/>
    </row>
    <row r="73" spans="1:5" ht="9.75" customHeight="1" x14ac:dyDescent="0.25">
      <c r="A73" s="217" t="s">
        <v>746</v>
      </c>
      <c r="B73" s="218" t="s">
        <v>747</v>
      </c>
      <c r="C73" s="219">
        <v>9333.6200000000008</v>
      </c>
      <c r="D73" s="33"/>
      <c r="E73" s="25"/>
    </row>
    <row r="74" spans="1:5" ht="9.75" customHeight="1" x14ac:dyDescent="0.25">
      <c r="A74" s="35">
        <v>4174</v>
      </c>
      <c r="B74" s="37" t="s">
        <v>148</v>
      </c>
      <c r="C74" s="36">
        <v>0</v>
      </c>
      <c r="D74" s="33"/>
      <c r="E74" s="25"/>
    </row>
    <row r="75" spans="1:5" ht="9.75" customHeight="1" x14ac:dyDescent="0.25">
      <c r="A75" s="35">
        <v>4175</v>
      </c>
      <c r="B75" s="37" t="s">
        <v>149</v>
      </c>
      <c r="C75" s="36">
        <v>0</v>
      </c>
      <c r="D75" s="33"/>
      <c r="E75" s="25"/>
    </row>
    <row r="76" spans="1:5" ht="9.75" customHeight="1" x14ac:dyDescent="0.25">
      <c r="A76" s="35">
        <v>4176</v>
      </c>
      <c r="B76" s="37" t="s">
        <v>150</v>
      </c>
      <c r="C76" s="36">
        <v>0</v>
      </c>
      <c r="D76" s="33"/>
      <c r="E76" s="25"/>
    </row>
    <row r="77" spans="1:5" ht="9.75" customHeight="1" x14ac:dyDescent="0.25">
      <c r="A77" s="35">
        <v>4177</v>
      </c>
      <c r="B77" s="37" t="s">
        <v>151</v>
      </c>
      <c r="C77" s="36">
        <v>0</v>
      </c>
      <c r="D77" s="33"/>
      <c r="E77" s="25"/>
    </row>
    <row r="78" spans="1:5" ht="9.75" customHeight="1" x14ac:dyDescent="0.25">
      <c r="A78" s="35">
        <v>4178</v>
      </c>
      <c r="B78" s="37" t="s">
        <v>152</v>
      </c>
      <c r="C78" s="36">
        <v>0</v>
      </c>
      <c r="D78" s="33"/>
      <c r="E78" s="25"/>
    </row>
    <row r="79" spans="1:5" ht="9.75" customHeight="1" x14ac:dyDescent="0.25">
      <c r="A79" s="30">
        <v>4200</v>
      </c>
      <c r="B79" s="44" t="s">
        <v>153</v>
      </c>
      <c r="C79" s="32">
        <f>+C80+C86</f>
        <v>88915581.170000002</v>
      </c>
      <c r="D79" s="33">
        <f>+C79/C9</f>
        <v>0.84538189716288048</v>
      </c>
      <c r="E79" s="25"/>
    </row>
    <row r="80" spans="1:5" ht="9.75" customHeight="1" x14ac:dyDescent="0.25">
      <c r="A80" s="30">
        <v>4210</v>
      </c>
      <c r="B80" s="44" t="s">
        <v>154</v>
      </c>
      <c r="C80" s="32">
        <f>SUM(C81:C85)</f>
        <v>0</v>
      </c>
      <c r="D80" s="33" t="str">
        <f t="shared" ref="D80:D85" si="7">IFERROR(C80/$C$80,"")</f>
        <v/>
      </c>
      <c r="E80" s="25"/>
    </row>
    <row r="81" spans="1:5" ht="9.75" customHeight="1" x14ac:dyDescent="0.25">
      <c r="A81" s="35">
        <v>4211</v>
      </c>
      <c r="B81" s="5" t="s">
        <v>155</v>
      </c>
      <c r="C81" s="36">
        <v>0</v>
      </c>
      <c r="D81" s="33" t="str">
        <f t="shared" si="7"/>
        <v/>
      </c>
      <c r="E81" s="25"/>
    </row>
    <row r="82" spans="1:5" ht="9.75" customHeight="1" x14ac:dyDescent="0.25">
      <c r="A82" s="35">
        <v>4212</v>
      </c>
      <c r="B82" s="5" t="s">
        <v>156</v>
      </c>
      <c r="C82" s="36">
        <v>0</v>
      </c>
      <c r="D82" s="33" t="str">
        <f t="shared" si="7"/>
        <v/>
      </c>
      <c r="E82" s="25"/>
    </row>
    <row r="83" spans="1:5" ht="9.75" customHeight="1" x14ac:dyDescent="0.25">
      <c r="A83" s="35">
        <v>4213</v>
      </c>
      <c r="B83" s="5" t="s">
        <v>157</v>
      </c>
      <c r="C83" s="36">
        <v>0</v>
      </c>
      <c r="D83" s="33" t="str">
        <f t="shared" si="7"/>
        <v/>
      </c>
      <c r="E83" s="25"/>
    </row>
    <row r="84" spans="1:5" ht="9.75" customHeight="1" x14ac:dyDescent="0.25">
      <c r="A84" s="35">
        <v>4214</v>
      </c>
      <c r="B84" s="5" t="s">
        <v>159</v>
      </c>
      <c r="C84" s="36">
        <v>0</v>
      </c>
      <c r="D84" s="33" t="str">
        <f t="shared" si="7"/>
        <v/>
      </c>
      <c r="E84" s="25"/>
    </row>
    <row r="85" spans="1:5" ht="9.75" customHeight="1" x14ac:dyDescent="0.25">
      <c r="A85" s="35">
        <v>4215</v>
      </c>
      <c r="B85" s="5" t="s">
        <v>160</v>
      </c>
      <c r="C85" s="36">
        <v>0</v>
      </c>
      <c r="D85" s="33" t="str">
        <f t="shared" si="7"/>
        <v/>
      </c>
      <c r="E85" s="25"/>
    </row>
    <row r="86" spans="1:5" ht="9.75" customHeight="1" x14ac:dyDescent="0.25">
      <c r="A86" s="30">
        <v>4220</v>
      </c>
      <c r="B86" s="31" t="s">
        <v>161</v>
      </c>
      <c r="C86" s="32">
        <f>+C87</f>
        <v>88915581.170000002</v>
      </c>
      <c r="D86" s="33">
        <f t="shared" ref="D86:D87" si="8">IFERROR(C86/$C$86,"")</f>
        <v>1</v>
      </c>
      <c r="E86" s="25"/>
    </row>
    <row r="87" spans="1:5" ht="9.75" customHeight="1" x14ac:dyDescent="0.25">
      <c r="A87" s="35">
        <v>4221</v>
      </c>
      <c r="B87" s="5" t="s">
        <v>162</v>
      </c>
      <c r="C87" s="36">
        <f>+C88</f>
        <v>88915581.170000002</v>
      </c>
      <c r="D87" s="33">
        <f t="shared" si="8"/>
        <v>1</v>
      </c>
      <c r="E87" s="25"/>
    </row>
    <row r="88" spans="1:5" ht="9.75" customHeight="1" x14ac:dyDescent="0.25">
      <c r="A88" s="35" t="s">
        <v>748</v>
      </c>
      <c r="B88" s="5" t="s">
        <v>749</v>
      </c>
      <c r="C88" s="219">
        <v>88915581.170000002</v>
      </c>
      <c r="D88" s="33"/>
      <c r="E88" s="25"/>
    </row>
    <row r="89" spans="1:5" ht="9.75" customHeight="1" x14ac:dyDescent="0.25">
      <c r="A89" s="35">
        <v>4223</v>
      </c>
      <c r="B89" s="5" t="s">
        <v>164</v>
      </c>
      <c r="C89" s="36">
        <v>0</v>
      </c>
      <c r="D89" s="33"/>
      <c r="E89" s="25"/>
    </row>
    <row r="90" spans="1:5" ht="9.75" customHeight="1" x14ac:dyDescent="0.25">
      <c r="A90" s="35">
        <v>4225</v>
      </c>
      <c r="B90" s="5" t="s">
        <v>165</v>
      </c>
      <c r="C90" s="36">
        <v>0</v>
      </c>
      <c r="D90" s="33"/>
      <c r="E90" s="25"/>
    </row>
    <row r="91" spans="1:5" ht="9.75" customHeight="1" x14ac:dyDescent="0.25">
      <c r="A91" s="35">
        <v>4227</v>
      </c>
      <c r="B91" s="5" t="s">
        <v>166</v>
      </c>
      <c r="C91" s="36">
        <v>0</v>
      </c>
      <c r="D91" s="33"/>
      <c r="E91" s="25"/>
    </row>
    <row r="92" spans="1:5" ht="9.75" customHeight="1" x14ac:dyDescent="0.25">
      <c r="A92" s="45">
        <v>4300</v>
      </c>
      <c r="B92" s="31" t="s">
        <v>37</v>
      </c>
      <c r="C92" s="32">
        <v>0</v>
      </c>
      <c r="D92" s="33"/>
      <c r="E92" s="5"/>
    </row>
    <row r="93" spans="1:5" ht="9.75" customHeight="1" x14ac:dyDescent="0.25">
      <c r="A93" s="45">
        <v>4310</v>
      </c>
      <c r="B93" s="31" t="s">
        <v>167</v>
      </c>
      <c r="C93" s="32">
        <v>0</v>
      </c>
      <c r="D93" s="33" t="str">
        <f t="shared" ref="D93:D95" si="9">IFERROR(C93/$C$93,"")</f>
        <v/>
      </c>
      <c r="E93" s="5"/>
    </row>
    <row r="94" spans="1:5" ht="9.75" customHeight="1" x14ac:dyDescent="0.25">
      <c r="A94" s="46">
        <v>4311</v>
      </c>
      <c r="B94" s="5" t="s">
        <v>168</v>
      </c>
      <c r="C94" s="36">
        <v>0</v>
      </c>
      <c r="D94" s="33" t="str">
        <f t="shared" si="9"/>
        <v/>
      </c>
      <c r="E94" s="5"/>
    </row>
    <row r="95" spans="1:5" ht="9.75" customHeight="1" x14ac:dyDescent="0.25">
      <c r="A95" s="46">
        <v>4319</v>
      </c>
      <c r="B95" s="5" t="s">
        <v>169</v>
      </c>
      <c r="C95" s="36">
        <v>0</v>
      </c>
      <c r="D95" s="33" t="str">
        <f t="shared" si="9"/>
        <v/>
      </c>
      <c r="E95" s="5"/>
    </row>
    <row r="96" spans="1:5" ht="9.75" customHeight="1" x14ac:dyDescent="0.25">
      <c r="A96" s="45">
        <v>4320</v>
      </c>
      <c r="B96" s="31" t="s">
        <v>170</v>
      </c>
      <c r="C96" s="32">
        <v>0</v>
      </c>
      <c r="D96" s="33" t="str">
        <f t="shared" ref="D96:D101" si="10">IFERROR(C96/$C$96,"")</f>
        <v/>
      </c>
      <c r="E96" s="5"/>
    </row>
    <row r="97" spans="1:5" ht="9.75" customHeight="1" x14ac:dyDescent="0.25">
      <c r="A97" s="46">
        <v>4321</v>
      </c>
      <c r="B97" s="5" t="s">
        <v>171</v>
      </c>
      <c r="C97" s="36">
        <v>0</v>
      </c>
      <c r="D97" s="33" t="str">
        <f t="shared" si="10"/>
        <v/>
      </c>
      <c r="E97" s="5"/>
    </row>
    <row r="98" spans="1:5" ht="9.75" customHeight="1" x14ac:dyDescent="0.25">
      <c r="A98" s="46">
        <v>4322</v>
      </c>
      <c r="B98" s="5" t="s">
        <v>172</v>
      </c>
      <c r="C98" s="36">
        <v>0</v>
      </c>
      <c r="D98" s="33" t="str">
        <f t="shared" si="10"/>
        <v/>
      </c>
      <c r="E98" s="5"/>
    </row>
    <row r="99" spans="1:5" ht="9.75" customHeight="1" x14ac:dyDescent="0.25">
      <c r="A99" s="46">
        <v>4323</v>
      </c>
      <c r="B99" s="5" t="s">
        <v>173</v>
      </c>
      <c r="C99" s="36">
        <v>0</v>
      </c>
      <c r="D99" s="33" t="str">
        <f t="shared" si="10"/>
        <v/>
      </c>
      <c r="E99" s="5"/>
    </row>
    <row r="100" spans="1:5" ht="9.75" customHeight="1" x14ac:dyDescent="0.25">
      <c r="A100" s="46">
        <v>4324</v>
      </c>
      <c r="B100" s="5" t="s">
        <v>174</v>
      </c>
      <c r="C100" s="36">
        <v>0</v>
      </c>
      <c r="D100" s="33" t="str">
        <f t="shared" si="10"/>
        <v/>
      </c>
      <c r="E100" s="5"/>
    </row>
    <row r="101" spans="1:5" ht="9.75" customHeight="1" x14ac:dyDescent="0.25">
      <c r="A101" s="46">
        <v>4325</v>
      </c>
      <c r="B101" s="5" t="s">
        <v>175</v>
      </c>
      <c r="C101" s="36">
        <v>0</v>
      </c>
      <c r="D101" s="33" t="str">
        <f t="shared" si="10"/>
        <v/>
      </c>
      <c r="E101" s="5"/>
    </row>
    <row r="102" spans="1:5" ht="9.75" customHeight="1" x14ac:dyDescent="0.25">
      <c r="A102" s="45">
        <v>4330</v>
      </c>
      <c r="B102" s="31" t="s">
        <v>177</v>
      </c>
      <c r="C102" s="32">
        <v>0</v>
      </c>
      <c r="D102" s="33" t="str">
        <f t="shared" ref="D102:D103" si="11">IFERROR(C102/$C$102,"")</f>
        <v/>
      </c>
      <c r="E102" s="5"/>
    </row>
    <row r="103" spans="1:5" ht="9.75" customHeight="1" x14ac:dyDescent="0.25">
      <c r="A103" s="46">
        <v>4331</v>
      </c>
      <c r="B103" s="5" t="s">
        <v>177</v>
      </c>
      <c r="C103" s="36">
        <v>0</v>
      </c>
      <c r="D103" s="33" t="str">
        <f t="shared" si="11"/>
        <v/>
      </c>
      <c r="E103" s="5"/>
    </row>
    <row r="104" spans="1:5" ht="9.75" customHeight="1" x14ac:dyDescent="0.25">
      <c r="A104" s="45">
        <v>4340</v>
      </c>
      <c r="B104" s="31" t="s">
        <v>178</v>
      </c>
      <c r="C104" s="32">
        <v>0</v>
      </c>
      <c r="D104" s="33" t="str">
        <f t="shared" ref="D104:D105" si="12">IFERROR(C104/$C$104,"")</f>
        <v/>
      </c>
      <c r="E104" s="5"/>
    </row>
    <row r="105" spans="1:5" ht="9.75" customHeight="1" x14ac:dyDescent="0.25">
      <c r="A105" s="46">
        <v>4341</v>
      </c>
      <c r="B105" s="5" t="s">
        <v>178</v>
      </c>
      <c r="C105" s="36">
        <v>0</v>
      </c>
      <c r="D105" s="33" t="str">
        <f t="shared" si="12"/>
        <v/>
      </c>
      <c r="E105" s="5"/>
    </row>
    <row r="106" spans="1:5" ht="9.75" customHeight="1" x14ac:dyDescent="0.25">
      <c r="A106" s="45">
        <v>4390</v>
      </c>
      <c r="B106" s="31" t="s">
        <v>179</v>
      </c>
      <c r="C106" s="32">
        <v>0</v>
      </c>
      <c r="D106" s="33" t="str">
        <f t="shared" ref="D106:D113" si="13">IFERROR(C106/$C$106,"")</f>
        <v/>
      </c>
      <c r="E106" s="5"/>
    </row>
    <row r="107" spans="1:5" ht="9.75" customHeight="1" x14ac:dyDescent="0.25">
      <c r="A107" s="46">
        <v>4392</v>
      </c>
      <c r="B107" s="5" t="s">
        <v>180</v>
      </c>
      <c r="C107" s="36">
        <v>0</v>
      </c>
      <c r="D107" s="33" t="str">
        <f t="shared" si="13"/>
        <v/>
      </c>
      <c r="E107" s="5"/>
    </row>
    <row r="108" spans="1:5" ht="9.75" customHeight="1" x14ac:dyDescent="0.25">
      <c r="A108" s="46">
        <v>4393</v>
      </c>
      <c r="B108" s="5" t="s">
        <v>181</v>
      </c>
      <c r="C108" s="36">
        <v>0</v>
      </c>
      <c r="D108" s="33" t="str">
        <f t="shared" si="13"/>
        <v/>
      </c>
      <c r="E108" s="5"/>
    </row>
    <row r="109" spans="1:5" ht="9.75" customHeight="1" x14ac:dyDescent="0.25">
      <c r="A109" s="46">
        <v>4394</v>
      </c>
      <c r="B109" s="5" t="s">
        <v>182</v>
      </c>
      <c r="C109" s="36">
        <v>0</v>
      </c>
      <c r="D109" s="33" t="str">
        <f t="shared" si="13"/>
        <v/>
      </c>
      <c r="E109" s="5"/>
    </row>
    <row r="110" spans="1:5" ht="9.75" customHeight="1" x14ac:dyDescent="0.25">
      <c r="A110" s="46">
        <v>4395</v>
      </c>
      <c r="B110" s="5" t="s">
        <v>183</v>
      </c>
      <c r="C110" s="36">
        <v>0</v>
      </c>
      <c r="D110" s="33" t="str">
        <f t="shared" si="13"/>
        <v/>
      </c>
      <c r="E110" s="5"/>
    </row>
    <row r="111" spans="1:5" ht="9.75" customHeight="1" x14ac:dyDescent="0.25">
      <c r="A111" s="46">
        <v>4396</v>
      </c>
      <c r="B111" s="5" t="s">
        <v>184</v>
      </c>
      <c r="C111" s="36">
        <v>0</v>
      </c>
      <c r="D111" s="33" t="str">
        <f t="shared" si="13"/>
        <v/>
      </c>
      <c r="E111" s="5"/>
    </row>
    <row r="112" spans="1:5" ht="9.75" customHeight="1" x14ac:dyDescent="0.25">
      <c r="A112" s="46">
        <v>4397</v>
      </c>
      <c r="B112" s="5" t="s">
        <v>185</v>
      </c>
      <c r="C112" s="36">
        <v>0</v>
      </c>
      <c r="D112" s="33" t="str">
        <f t="shared" si="13"/>
        <v/>
      </c>
      <c r="E112" s="5"/>
    </row>
    <row r="113" spans="1:8" ht="9.75" customHeight="1" x14ac:dyDescent="0.25">
      <c r="A113" s="46">
        <v>4399</v>
      </c>
      <c r="B113" s="5" t="s">
        <v>179</v>
      </c>
      <c r="C113" s="36">
        <v>0</v>
      </c>
      <c r="D113" s="33" t="str">
        <f t="shared" si="13"/>
        <v/>
      </c>
      <c r="E113" s="5"/>
    </row>
    <row r="114" spans="1:8" ht="9.75" customHeight="1" x14ac:dyDescent="0.25">
      <c r="A114" s="25"/>
      <c r="B114" s="25"/>
      <c r="C114" s="25"/>
      <c r="D114" s="26"/>
      <c r="E114" s="25"/>
    </row>
    <row r="115" spans="1:8" ht="9.75" customHeight="1" x14ac:dyDescent="0.25">
      <c r="A115" s="115" t="s">
        <v>186</v>
      </c>
      <c r="B115" s="115"/>
      <c r="C115" s="115"/>
      <c r="D115" s="129"/>
      <c r="E115" s="115"/>
    </row>
    <row r="116" spans="1:8" ht="9.75" customHeight="1" x14ac:dyDescent="0.25">
      <c r="A116" s="28" t="s">
        <v>99</v>
      </c>
      <c r="B116" s="28" t="s">
        <v>100</v>
      </c>
      <c r="C116" s="27" t="s">
        <v>101</v>
      </c>
      <c r="D116" s="29" t="s">
        <v>102</v>
      </c>
      <c r="E116" s="27" t="s">
        <v>103</v>
      </c>
    </row>
    <row r="117" spans="1:8" ht="9.75" customHeight="1" x14ac:dyDescent="0.25">
      <c r="A117" s="45">
        <v>5000</v>
      </c>
      <c r="B117" s="31" t="s">
        <v>38</v>
      </c>
      <c r="C117" s="32">
        <f>+C118+C226+C259+C269+C284</f>
        <v>101615549.15000001</v>
      </c>
      <c r="D117" s="33"/>
      <c r="E117" s="5"/>
      <c r="G117" s="65"/>
      <c r="H117" s="65"/>
    </row>
    <row r="118" spans="1:8" ht="9.75" customHeight="1" x14ac:dyDescent="0.25">
      <c r="A118" s="45">
        <v>5100</v>
      </c>
      <c r="B118" s="31" t="s">
        <v>187</v>
      </c>
      <c r="C118" s="32">
        <f>+C119+C144+C173</f>
        <v>100259764.72</v>
      </c>
      <c r="D118" s="33"/>
      <c r="E118" s="5"/>
    </row>
    <row r="119" spans="1:8" ht="9.75" customHeight="1" x14ac:dyDescent="0.25">
      <c r="A119" s="45">
        <v>5110</v>
      </c>
      <c r="B119" s="31" t="s">
        <v>188</v>
      </c>
      <c r="C119" s="32">
        <f>+C120+C122+C125+C130+C134+C143</f>
        <v>63314400</v>
      </c>
      <c r="D119" s="33">
        <f t="shared" ref="D119:D143" si="14">IFERROR(C119/$C$119,"")</f>
        <v>1</v>
      </c>
      <c r="E119" s="5"/>
    </row>
    <row r="120" spans="1:8" ht="9.75" customHeight="1" x14ac:dyDescent="0.25">
      <c r="A120" s="46">
        <v>5111</v>
      </c>
      <c r="B120" s="5" t="s">
        <v>189</v>
      </c>
      <c r="C120" s="36">
        <f>SUM(C121)</f>
        <v>26394710.34</v>
      </c>
      <c r="D120" s="33">
        <f t="shared" si="14"/>
        <v>0.41688321045449378</v>
      </c>
      <c r="E120" s="5"/>
    </row>
    <row r="121" spans="1:8" ht="23.25" x14ac:dyDescent="0.25">
      <c r="A121" s="46" t="s">
        <v>750</v>
      </c>
      <c r="B121" s="5" t="s">
        <v>751</v>
      </c>
      <c r="C121" s="220">
        <v>26394710.34</v>
      </c>
      <c r="D121" s="33"/>
      <c r="E121" s="221" t="s">
        <v>752</v>
      </c>
    </row>
    <row r="122" spans="1:8" ht="9.75" customHeight="1" x14ac:dyDescent="0.25">
      <c r="A122" s="46">
        <v>5112</v>
      </c>
      <c r="B122" s="5" t="s">
        <v>191</v>
      </c>
      <c r="C122" s="36">
        <f>SUM(C123:C124)</f>
        <v>9306932.9600000009</v>
      </c>
      <c r="D122" s="33">
        <f t="shared" si="14"/>
        <v>0.14699551697560115</v>
      </c>
      <c r="E122" s="5"/>
    </row>
    <row r="123" spans="1:8" ht="9.75" customHeight="1" x14ac:dyDescent="0.25">
      <c r="A123" s="217" t="s">
        <v>753</v>
      </c>
      <c r="B123" s="218" t="s">
        <v>754</v>
      </c>
      <c r="C123" s="220">
        <v>974782.38</v>
      </c>
      <c r="D123" s="33"/>
      <c r="E123" s="5"/>
    </row>
    <row r="124" spans="1:8" ht="9.75" customHeight="1" x14ac:dyDescent="0.25">
      <c r="A124" s="217" t="s">
        <v>755</v>
      </c>
      <c r="B124" s="218" t="s">
        <v>756</v>
      </c>
      <c r="C124" s="220">
        <v>8332150.5800000001</v>
      </c>
      <c r="D124" s="33"/>
      <c r="E124" s="222" t="s">
        <v>757</v>
      </c>
    </row>
    <row r="125" spans="1:8" ht="9.75" customHeight="1" x14ac:dyDescent="0.25">
      <c r="A125" s="46">
        <v>5113</v>
      </c>
      <c r="B125" s="5" t="s">
        <v>192</v>
      </c>
      <c r="C125" s="36">
        <f>SUM(C126:C129)</f>
        <v>6481887.7000000002</v>
      </c>
      <c r="D125" s="33">
        <f t="shared" si="14"/>
        <v>0.10237620035884412</v>
      </c>
      <c r="E125" s="5"/>
    </row>
    <row r="126" spans="1:8" ht="9.75" customHeight="1" x14ac:dyDescent="0.25">
      <c r="A126" s="46" t="s">
        <v>758</v>
      </c>
      <c r="B126" s="5" t="s">
        <v>759</v>
      </c>
      <c r="C126" s="220">
        <v>1212199.17</v>
      </c>
      <c r="D126" s="33"/>
      <c r="E126" s="5"/>
    </row>
    <row r="127" spans="1:8" ht="9.75" customHeight="1" x14ac:dyDescent="0.25">
      <c r="A127" s="46" t="s">
        <v>760</v>
      </c>
      <c r="B127" s="5" t="s">
        <v>761</v>
      </c>
      <c r="C127" s="220">
        <v>1169811.21</v>
      </c>
      <c r="D127" s="33"/>
      <c r="E127" s="5"/>
    </row>
    <row r="128" spans="1:8" ht="9.75" customHeight="1" x14ac:dyDescent="0.25">
      <c r="A128" s="46" t="s">
        <v>762</v>
      </c>
      <c r="B128" s="5" t="s">
        <v>763</v>
      </c>
      <c r="C128" s="220">
        <v>3726723.99</v>
      </c>
      <c r="D128" s="33"/>
      <c r="E128" s="5"/>
    </row>
    <row r="129" spans="1:9" ht="9.75" customHeight="1" x14ac:dyDescent="0.25">
      <c r="A129" s="46" t="s">
        <v>764</v>
      </c>
      <c r="B129" s="5" t="s">
        <v>765</v>
      </c>
      <c r="C129" s="220">
        <v>373153.33</v>
      </c>
      <c r="D129" s="33"/>
      <c r="E129" s="5"/>
    </row>
    <row r="130" spans="1:9" ht="9.75" customHeight="1" x14ac:dyDescent="0.25">
      <c r="A130" s="46">
        <v>5114</v>
      </c>
      <c r="B130" s="5" t="s">
        <v>193</v>
      </c>
      <c r="C130" s="36">
        <f>SUM(C131:C133)</f>
        <v>9883410.4199999999</v>
      </c>
      <c r="D130" s="33">
        <f t="shared" si="14"/>
        <v>0.15610051457488344</v>
      </c>
      <c r="E130" s="5"/>
    </row>
    <row r="131" spans="1:9" ht="9.75" customHeight="1" x14ac:dyDescent="0.25">
      <c r="A131" s="46" t="s">
        <v>766</v>
      </c>
      <c r="B131" s="5" t="s">
        <v>767</v>
      </c>
      <c r="C131" s="220">
        <v>4386178.29</v>
      </c>
      <c r="D131" s="33"/>
      <c r="E131" s="5"/>
    </row>
    <row r="132" spans="1:9" ht="9.75" customHeight="1" x14ac:dyDescent="0.25">
      <c r="A132" s="46" t="s">
        <v>768</v>
      </c>
      <c r="B132" s="5" t="s">
        <v>769</v>
      </c>
      <c r="C132" s="220">
        <v>2113824.84</v>
      </c>
      <c r="D132" s="33"/>
      <c r="E132" s="5"/>
    </row>
    <row r="133" spans="1:9" ht="9.75" customHeight="1" x14ac:dyDescent="0.25">
      <c r="A133" s="46" t="s">
        <v>770</v>
      </c>
      <c r="B133" s="5" t="s">
        <v>771</v>
      </c>
      <c r="C133" s="220">
        <v>3383407.29</v>
      </c>
      <c r="D133" s="33"/>
      <c r="E133" s="5"/>
    </row>
    <row r="134" spans="1:9" ht="11.25" customHeight="1" x14ac:dyDescent="0.25">
      <c r="A134" s="46">
        <v>5115</v>
      </c>
      <c r="B134" s="5" t="s">
        <v>195</v>
      </c>
      <c r="C134" s="36">
        <f>SUM(C135:C142)</f>
        <v>11247458.58</v>
      </c>
      <c r="D134" s="33">
        <f t="shared" si="14"/>
        <v>0.17764455763617756</v>
      </c>
      <c r="E134" s="5"/>
    </row>
    <row r="135" spans="1:9" ht="11.25" customHeight="1" x14ac:dyDescent="0.25">
      <c r="A135" s="46" t="s">
        <v>772</v>
      </c>
      <c r="B135" s="5" t="s">
        <v>773</v>
      </c>
      <c r="C135" s="220">
        <v>2790176.5</v>
      </c>
      <c r="D135" s="33"/>
      <c r="E135" s="5"/>
    </row>
    <row r="136" spans="1:9" ht="11.25" customHeight="1" x14ac:dyDescent="0.25">
      <c r="A136" s="46" t="s">
        <v>774</v>
      </c>
      <c r="B136" s="5" t="s">
        <v>775</v>
      </c>
      <c r="C136" s="220">
        <v>136545.07999999999</v>
      </c>
      <c r="D136" s="33"/>
      <c r="E136" s="5"/>
    </row>
    <row r="137" spans="1:9" ht="11.25" customHeight="1" x14ac:dyDescent="0.25">
      <c r="A137" s="46" t="s">
        <v>776</v>
      </c>
      <c r="B137" s="5" t="s">
        <v>777</v>
      </c>
      <c r="C137" s="220">
        <v>58412.88</v>
      </c>
      <c r="D137" s="33"/>
      <c r="E137" s="5"/>
    </row>
    <row r="138" spans="1:9" ht="11.25" customHeight="1" x14ac:dyDescent="0.25">
      <c r="A138" s="46" t="s">
        <v>778</v>
      </c>
      <c r="B138" s="5" t="s">
        <v>779</v>
      </c>
      <c r="C138" s="220">
        <v>2446997.94</v>
      </c>
      <c r="D138" s="33"/>
      <c r="E138" s="5"/>
    </row>
    <row r="139" spans="1:9" ht="11.25" customHeight="1" x14ac:dyDescent="0.25">
      <c r="A139" s="46" t="s">
        <v>780</v>
      </c>
      <c r="B139" s="5" t="s">
        <v>781</v>
      </c>
      <c r="C139" s="220">
        <v>238840.6</v>
      </c>
      <c r="D139" s="33"/>
      <c r="E139" s="5"/>
    </row>
    <row r="140" spans="1:9" ht="11.25" customHeight="1" x14ac:dyDescent="0.25">
      <c r="A140" s="46" t="s">
        <v>782</v>
      </c>
      <c r="B140" s="5" t="s">
        <v>783</v>
      </c>
      <c r="C140" s="220">
        <v>344661.4</v>
      </c>
      <c r="D140" s="33"/>
      <c r="E140" s="5"/>
    </row>
    <row r="141" spans="1:9" ht="11.25" customHeight="1" x14ac:dyDescent="0.25">
      <c r="A141" s="46" t="s">
        <v>784</v>
      </c>
      <c r="B141" s="5" t="s">
        <v>785</v>
      </c>
      <c r="C141" s="220">
        <v>2615912.09</v>
      </c>
      <c r="D141" s="33"/>
      <c r="E141" s="5"/>
    </row>
    <row r="142" spans="1:9" ht="11.25" customHeight="1" x14ac:dyDescent="0.25">
      <c r="A142" s="46" t="s">
        <v>786</v>
      </c>
      <c r="B142" s="5" t="s">
        <v>787</v>
      </c>
      <c r="C142" s="220">
        <v>2615912.09</v>
      </c>
      <c r="D142" s="33"/>
      <c r="E142" s="5"/>
    </row>
    <row r="143" spans="1:9" ht="9.75" customHeight="1" x14ac:dyDescent="0.25">
      <c r="A143" s="46">
        <v>5116</v>
      </c>
      <c r="B143" s="5" t="s">
        <v>196</v>
      </c>
      <c r="C143" s="36">
        <v>0</v>
      </c>
      <c r="D143" s="33">
        <f t="shared" si="14"/>
        <v>0</v>
      </c>
      <c r="E143" s="5"/>
    </row>
    <row r="144" spans="1:9" ht="9.75" customHeight="1" x14ac:dyDescent="0.25">
      <c r="A144" s="45">
        <v>5120</v>
      </c>
      <c r="B144" s="31" t="s">
        <v>197</v>
      </c>
      <c r="C144" s="32">
        <f>+C145+C151+C153+C154+C159+C161+C163+C166++C167</f>
        <v>2955409.78</v>
      </c>
      <c r="D144" s="33">
        <f t="shared" ref="D144:D167" si="15">IFERROR(C144/$C$144,"")</f>
        <v>1</v>
      </c>
      <c r="E144" s="5"/>
      <c r="I144" s="65"/>
    </row>
    <row r="145" spans="1:5" ht="9.75" customHeight="1" x14ac:dyDescent="0.25">
      <c r="A145" s="46">
        <v>5121</v>
      </c>
      <c r="B145" s="5" t="s">
        <v>198</v>
      </c>
      <c r="C145" s="36">
        <f>SUM(C146:C150)</f>
        <v>1018886.21</v>
      </c>
      <c r="D145" s="33">
        <f t="shared" si="15"/>
        <v>0.34475293981060051</v>
      </c>
      <c r="E145" s="5"/>
    </row>
    <row r="146" spans="1:5" ht="9.75" customHeight="1" x14ac:dyDescent="0.25">
      <c r="A146" s="46" t="s">
        <v>788</v>
      </c>
      <c r="B146" s="5" t="s">
        <v>789</v>
      </c>
      <c r="C146" s="220">
        <v>124736.93</v>
      </c>
      <c r="D146" s="33"/>
      <c r="E146" s="5"/>
    </row>
    <row r="147" spans="1:5" ht="9.75" customHeight="1" x14ac:dyDescent="0.25">
      <c r="A147" s="46" t="s">
        <v>790</v>
      </c>
      <c r="B147" s="5" t="s">
        <v>791</v>
      </c>
      <c r="C147" s="220">
        <v>385082.7</v>
      </c>
      <c r="D147" s="33"/>
      <c r="E147" s="5"/>
    </row>
    <row r="148" spans="1:5" ht="9.75" customHeight="1" x14ac:dyDescent="0.25">
      <c r="A148" s="46" t="s">
        <v>792</v>
      </c>
      <c r="B148" s="5" t="s">
        <v>793</v>
      </c>
      <c r="C148" s="220">
        <v>5250</v>
      </c>
      <c r="D148" s="33"/>
      <c r="E148" s="5"/>
    </row>
    <row r="149" spans="1:5" ht="9.75" customHeight="1" x14ac:dyDescent="0.25">
      <c r="A149" s="46" t="s">
        <v>794</v>
      </c>
      <c r="B149" s="5" t="s">
        <v>795</v>
      </c>
      <c r="C149" s="220">
        <v>443247.01</v>
      </c>
      <c r="D149" s="33"/>
      <c r="E149" s="5"/>
    </row>
    <row r="150" spans="1:5" ht="9.75" customHeight="1" x14ac:dyDescent="0.25">
      <c r="A150" s="46" t="s">
        <v>796</v>
      </c>
      <c r="B150" s="5" t="s">
        <v>797</v>
      </c>
      <c r="C150" s="220">
        <v>60569.57</v>
      </c>
      <c r="D150" s="33"/>
      <c r="E150" s="5"/>
    </row>
    <row r="151" spans="1:5" ht="9.75" customHeight="1" x14ac:dyDescent="0.25">
      <c r="A151" s="46">
        <v>5122</v>
      </c>
      <c r="B151" s="5" t="s">
        <v>199</v>
      </c>
      <c r="C151" s="36">
        <f>SUM(C152)</f>
        <v>336347.54</v>
      </c>
      <c r="D151" s="33">
        <f t="shared" si="15"/>
        <v>0.11380741252064207</v>
      </c>
      <c r="E151" s="5"/>
    </row>
    <row r="152" spans="1:5" ht="9.75" customHeight="1" x14ac:dyDescent="0.25">
      <c r="A152" s="46" t="s">
        <v>798</v>
      </c>
      <c r="B152" s="5" t="s">
        <v>799</v>
      </c>
      <c r="C152" s="219">
        <v>336347.54</v>
      </c>
      <c r="D152" s="33"/>
      <c r="E152" s="5"/>
    </row>
    <row r="153" spans="1:5" ht="9.75" customHeight="1" x14ac:dyDescent="0.25">
      <c r="A153" s="46">
        <v>5123</v>
      </c>
      <c r="B153" s="5" t="s">
        <v>201</v>
      </c>
      <c r="C153" s="36">
        <v>0</v>
      </c>
      <c r="D153" s="33">
        <f t="shared" si="15"/>
        <v>0</v>
      </c>
      <c r="E153" s="5"/>
    </row>
    <row r="154" spans="1:5" ht="9.75" customHeight="1" x14ac:dyDescent="0.25">
      <c r="A154" s="46">
        <v>5124</v>
      </c>
      <c r="B154" s="5" t="s">
        <v>202</v>
      </c>
      <c r="C154" s="36">
        <f>SUM(C155:C158)</f>
        <v>852140.87</v>
      </c>
      <c r="D154" s="33">
        <f t="shared" si="15"/>
        <v>0.28833256077267228</v>
      </c>
      <c r="E154" s="5"/>
    </row>
    <row r="155" spans="1:5" ht="9.75" customHeight="1" x14ac:dyDescent="0.25">
      <c r="A155" s="217" t="s">
        <v>800</v>
      </c>
      <c r="B155" s="218" t="s">
        <v>801</v>
      </c>
      <c r="C155" s="220">
        <v>5125.38</v>
      </c>
      <c r="D155" s="33"/>
      <c r="E155" s="5"/>
    </row>
    <row r="156" spans="1:5" ht="9.75" customHeight="1" x14ac:dyDescent="0.25">
      <c r="A156" s="217" t="s">
        <v>802</v>
      </c>
      <c r="B156" s="218" t="s">
        <v>803</v>
      </c>
      <c r="C156" s="220">
        <v>25027.66</v>
      </c>
      <c r="D156" s="33"/>
      <c r="E156" s="5"/>
    </row>
    <row r="157" spans="1:5" ht="9.75" customHeight="1" x14ac:dyDescent="0.25">
      <c r="A157" s="217" t="s">
        <v>804</v>
      </c>
      <c r="B157" s="218" t="s">
        <v>805</v>
      </c>
      <c r="C157" s="220">
        <v>720</v>
      </c>
      <c r="D157" s="33"/>
      <c r="E157" s="5"/>
    </row>
    <row r="158" spans="1:5" ht="9.75" customHeight="1" x14ac:dyDescent="0.25">
      <c r="A158" s="217" t="s">
        <v>806</v>
      </c>
      <c r="B158" s="218" t="s">
        <v>807</v>
      </c>
      <c r="C158" s="220">
        <v>821267.83</v>
      </c>
      <c r="D158" s="33"/>
      <c r="E158" s="5"/>
    </row>
    <row r="159" spans="1:5" ht="9.75" customHeight="1" x14ac:dyDescent="0.25">
      <c r="A159" s="46">
        <v>5125</v>
      </c>
      <c r="B159" s="5" t="s">
        <v>203</v>
      </c>
      <c r="C159" s="36">
        <f>+C160</f>
        <v>125.26</v>
      </c>
      <c r="D159" s="33">
        <f t="shared" si="15"/>
        <v>4.2383293459900515E-5</v>
      </c>
      <c r="E159" s="5"/>
    </row>
    <row r="160" spans="1:5" ht="9.75" customHeight="1" x14ac:dyDescent="0.25">
      <c r="A160" s="46" t="s">
        <v>808</v>
      </c>
      <c r="B160" s="5" t="s">
        <v>809</v>
      </c>
      <c r="C160" s="36">
        <v>125.26</v>
      </c>
      <c r="D160" s="33"/>
      <c r="E160" s="5"/>
    </row>
    <row r="161" spans="1:5" ht="9.75" customHeight="1" x14ac:dyDescent="0.25">
      <c r="A161" s="46">
        <v>5126</v>
      </c>
      <c r="B161" s="5" t="s">
        <v>204</v>
      </c>
      <c r="C161" s="36">
        <f>+C162</f>
        <v>306809.92</v>
      </c>
      <c r="D161" s="33">
        <f t="shared" si="15"/>
        <v>0.10381298799112725</v>
      </c>
      <c r="E161" s="5"/>
    </row>
    <row r="162" spans="1:5" ht="9.75" customHeight="1" x14ac:dyDescent="0.25">
      <c r="A162" s="46" t="s">
        <v>810</v>
      </c>
      <c r="B162" s="5" t="s">
        <v>811</v>
      </c>
      <c r="C162" s="220">
        <v>306809.92</v>
      </c>
      <c r="D162" s="33"/>
      <c r="E162" s="5"/>
    </row>
    <row r="163" spans="1:5" ht="9.75" customHeight="1" x14ac:dyDescent="0.25">
      <c r="A163" s="46">
        <v>5127</v>
      </c>
      <c r="B163" s="5" t="s">
        <v>206</v>
      </c>
      <c r="C163" s="36">
        <f>SUM(C164:C165)</f>
        <v>278921.06</v>
      </c>
      <c r="D163" s="33">
        <f t="shared" si="15"/>
        <v>9.4376442105432848E-2</v>
      </c>
      <c r="E163" s="5"/>
    </row>
    <row r="164" spans="1:5" ht="9.75" customHeight="1" x14ac:dyDescent="0.25">
      <c r="A164" s="46" t="s">
        <v>812</v>
      </c>
      <c r="B164" s="5" t="s">
        <v>813</v>
      </c>
      <c r="C164" s="220">
        <v>118060.04</v>
      </c>
      <c r="D164" s="33"/>
      <c r="E164" s="5"/>
    </row>
    <row r="165" spans="1:5" ht="9.75" customHeight="1" x14ac:dyDescent="0.25">
      <c r="A165" s="46" t="s">
        <v>814</v>
      </c>
      <c r="B165" s="5" t="s">
        <v>815</v>
      </c>
      <c r="C165" s="220">
        <v>160861.01999999999</v>
      </c>
      <c r="D165" s="33"/>
      <c r="E165" s="5"/>
    </row>
    <row r="166" spans="1:5" ht="9.75" customHeight="1" x14ac:dyDescent="0.25">
      <c r="A166" s="46">
        <v>5128</v>
      </c>
      <c r="B166" s="5" t="s">
        <v>207</v>
      </c>
      <c r="C166" s="36">
        <v>0</v>
      </c>
      <c r="D166" s="33">
        <f t="shared" si="15"/>
        <v>0</v>
      </c>
      <c r="E166" s="5"/>
    </row>
    <row r="167" spans="1:5" ht="9.75" customHeight="1" x14ac:dyDescent="0.25">
      <c r="A167" s="46">
        <v>5129</v>
      </c>
      <c r="B167" s="5" t="s">
        <v>208</v>
      </c>
      <c r="C167" s="36">
        <f>SUM(C168:C172)</f>
        <v>162178.91999999998</v>
      </c>
      <c r="D167" s="33">
        <f t="shared" si="15"/>
        <v>5.4875273506065206E-2</v>
      </c>
      <c r="E167" s="5"/>
    </row>
    <row r="168" spans="1:5" ht="9.75" customHeight="1" x14ac:dyDescent="0.25">
      <c r="A168" s="46" t="s">
        <v>816</v>
      </c>
      <c r="B168" s="5" t="s">
        <v>817</v>
      </c>
      <c r="C168" s="220">
        <v>17225.41</v>
      </c>
      <c r="D168" s="33"/>
      <c r="E168" s="5"/>
    </row>
    <row r="169" spans="1:5" ht="9.75" customHeight="1" x14ac:dyDescent="0.25">
      <c r="A169" s="46" t="s">
        <v>818</v>
      </c>
      <c r="B169" s="5" t="s">
        <v>819</v>
      </c>
      <c r="C169" s="220">
        <v>232.76</v>
      </c>
      <c r="D169" s="33"/>
      <c r="E169" s="5"/>
    </row>
    <row r="170" spans="1:5" ht="9.75" customHeight="1" x14ac:dyDescent="0.25">
      <c r="A170" s="46" t="s">
        <v>820</v>
      </c>
      <c r="B170" s="5" t="s">
        <v>821</v>
      </c>
      <c r="C170" s="220">
        <v>2082.1999999999998</v>
      </c>
      <c r="D170" s="33"/>
      <c r="E170" s="5"/>
    </row>
    <row r="171" spans="1:5" ht="9.75" customHeight="1" x14ac:dyDescent="0.25">
      <c r="A171" s="46" t="s">
        <v>822</v>
      </c>
      <c r="B171" s="5" t="s">
        <v>821</v>
      </c>
      <c r="C171" s="220">
        <v>43035.61</v>
      </c>
      <c r="D171" s="33"/>
      <c r="E171" s="5"/>
    </row>
    <row r="172" spans="1:5" ht="9.75" customHeight="1" x14ac:dyDescent="0.25">
      <c r="A172" s="46" t="s">
        <v>823</v>
      </c>
      <c r="B172" s="5" t="s">
        <v>824</v>
      </c>
      <c r="C172" s="220">
        <v>99602.94</v>
      </c>
      <c r="D172" s="33"/>
      <c r="E172" s="5"/>
    </row>
    <row r="173" spans="1:5" ht="9.75" customHeight="1" x14ac:dyDescent="0.25">
      <c r="A173" s="45">
        <v>5130</v>
      </c>
      <c r="B173" s="31" t="s">
        <v>209</v>
      </c>
      <c r="C173" s="223">
        <f>+C174+C181+C183+C190+C196+C204+C209+C213+C220</f>
        <v>33989954.939999998</v>
      </c>
      <c r="D173" s="33">
        <f t="shared" ref="D173:D220" si="16">IFERROR(C173/$C$173,"")</f>
        <v>1</v>
      </c>
      <c r="E173" s="5"/>
    </row>
    <row r="174" spans="1:5" ht="9.75" customHeight="1" x14ac:dyDescent="0.25">
      <c r="A174" s="46">
        <v>5131</v>
      </c>
      <c r="B174" s="5" t="s">
        <v>210</v>
      </c>
      <c r="C174" s="36">
        <f>SUM(C175:C180)</f>
        <v>2165195.4000000004</v>
      </c>
      <c r="D174" s="33">
        <f t="shared" si="16"/>
        <v>6.3701037668983759E-2</v>
      </c>
      <c r="E174" s="5"/>
    </row>
    <row r="175" spans="1:5" ht="9.75" customHeight="1" x14ac:dyDescent="0.25">
      <c r="A175" s="46" t="s">
        <v>825</v>
      </c>
      <c r="B175" s="5" t="s">
        <v>826</v>
      </c>
      <c r="C175" s="220">
        <v>945149.31</v>
      </c>
      <c r="D175" s="33"/>
      <c r="E175" s="5"/>
    </row>
    <row r="176" spans="1:5" ht="9.75" customHeight="1" x14ac:dyDescent="0.25">
      <c r="A176" s="46" t="s">
        <v>827</v>
      </c>
      <c r="B176" s="5" t="s">
        <v>828</v>
      </c>
      <c r="C176" s="220">
        <v>1453</v>
      </c>
      <c r="D176" s="33"/>
      <c r="E176" s="5"/>
    </row>
    <row r="177" spans="1:5" ht="9.75" customHeight="1" x14ac:dyDescent="0.25">
      <c r="A177" s="46" t="s">
        <v>829</v>
      </c>
      <c r="B177" s="5" t="s">
        <v>830</v>
      </c>
      <c r="C177" s="220">
        <v>204030.59</v>
      </c>
      <c r="D177" s="33"/>
      <c r="E177" s="5"/>
    </row>
    <row r="178" spans="1:5" ht="9.75" customHeight="1" x14ac:dyDescent="0.25">
      <c r="A178" s="46" t="s">
        <v>831</v>
      </c>
      <c r="B178" s="5" t="s">
        <v>832</v>
      </c>
      <c r="C178" s="220">
        <v>422041.93</v>
      </c>
      <c r="D178" s="33"/>
      <c r="E178" s="5"/>
    </row>
    <row r="179" spans="1:5" ht="9.75" customHeight="1" x14ac:dyDescent="0.25">
      <c r="A179" s="46" t="s">
        <v>833</v>
      </c>
      <c r="B179" s="5" t="s">
        <v>834</v>
      </c>
      <c r="C179" s="220">
        <v>583246.1</v>
      </c>
      <c r="D179" s="33"/>
      <c r="E179" s="5"/>
    </row>
    <row r="180" spans="1:5" ht="9.75" customHeight="1" x14ac:dyDescent="0.25">
      <c r="A180" s="46" t="s">
        <v>835</v>
      </c>
      <c r="B180" s="5" t="s">
        <v>836</v>
      </c>
      <c r="C180" s="220">
        <v>9274.4699999999993</v>
      </c>
      <c r="D180" s="33"/>
      <c r="E180" s="5"/>
    </row>
    <row r="181" spans="1:5" ht="9.75" customHeight="1" x14ac:dyDescent="0.25">
      <c r="A181" s="46">
        <v>5132</v>
      </c>
      <c r="B181" s="5" t="s">
        <v>211</v>
      </c>
      <c r="C181" s="65">
        <f>+C182</f>
        <v>26019.89</v>
      </c>
      <c r="D181" s="33">
        <f>IFERROR(C180/$C$173,"")</f>
        <v>2.7285914371971215E-4</v>
      </c>
      <c r="E181" s="5"/>
    </row>
    <row r="182" spans="1:5" ht="9.75" customHeight="1" x14ac:dyDescent="0.25">
      <c r="A182" s="46" t="s">
        <v>837</v>
      </c>
      <c r="B182" s="5" t="s">
        <v>838</v>
      </c>
      <c r="C182" s="220">
        <v>26019.89</v>
      </c>
      <c r="D182" s="33"/>
      <c r="E182" s="5"/>
    </row>
    <row r="183" spans="1:5" ht="9.75" customHeight="1" x14ac:dyDescent="0.25">
      <c r="A183" s="46">
        <v>5133</v>
      </c>
      <c r="B183" s="5" t="s">
        <v>212</v>
      </c>
      <c r="C183" s="36">
        <f>SUM(C184:C189)</f>
        <v>2355792.9</v>
      </c>
      <c r="D183" s="33">
        <f t="shared" si="16"/>
        <v>6.9308503178615866E-2</v>
      </c>
      <c r="E183" s="5"/>
    </row>
    <row r="184" spans="1:5" ht="9.75" customHeight="1" x14ac:dyDescent="0.25">
      <c r="A184" s="46" t="s">
        <v>839</v>
      </c>
      <c r="B184" s="5" t="s">
        <v>840</v>
      </c>
      <c r="C184" s="220">
        <v>133734.38</v>
      </c>
      <c r="D184" s="33"/>
      <c r="E184" s="5"/>
    </row>
    <row r="185" spans="1:5" ht="9.75" customHeight="1" x14ac:dyDescent="0.25">
      <c r="A185" s="46" t="s">
        <v>841</v>
      </c>
      <c r="B185" s="5" t="s">
        <v>842</v>
      </c>
      <c r="C185" s="220">
        <v>26100</v>
      </c>
      <c r="D185" s="33"/>
      <c r="E185" s="5"/>
    </row>
    <row r="186" spans="1:5" ht="9.75" customHeight="1" x14ac:dyDescent="0.25">
      <c r="A186" s="46" t="s">
        <v>843</v>
      </c>
      <c r="B186" s="5" t="s">
        <v>844</v>
      </c>
      <c r="C186" s="220">
        <v>193660.26</v>
      </c>
      <c r="D186" s="33"/>
      <c r="E186" s="5"/>
    </row>
    <row r="187" spans="1:5" ht="9.75" customHeight="1" x14ac:dyDescent="0.25">
      <c r="A187" s="46" t="s">
        <v>845</v>
      </c>
      <c r="B187" s="5" t="s">
        <v>846</v>
      </c>
      <c r="C187" s="220">
        <v>1419785.38</v>
      </c>
      <c r="D187" s="33"/>
      <c r="E187" s="5"/>
    </row>
    <row r="188" spans="1:5" ht="9.75" customHeight="1" x14ac:dyDescent="0.25">
      <c r="A188" s="46" t="s">
        <v>847</v>
      </c>
      <c r="B188" s="5" t="s">
        <v>848</v>
      </c>
      <c r="C188" s="220">
        <v>257480.88</v>
      </c>
      <c r="D188" s="33"/>
      <c r="E188" s="5"/>
    </row>
    <row r="189" spans="1:5" ht="9.75" customHeight="1" x14ac:dyDescent="0.25">
      <c r="A189" s="46" t="s">
        <v>849</v>
      </c>
      <c r="B189" s="5" t="s">
        <v>850</v>
      </c>
      <c r="C189" s="220">
        <v>325032</v>
      </c>
      <c r="D189" s="33"/>
      <c r="E189" s="5"/>
    </row>
    <row r="190" spans="1:5" ht="9.75" customHeight="1" x14ac:dyDescent="0.25">
      <c r="A190" s="46">
        <v>5134</v>
      </c>
      <c r="B190" s="5" t="s">
        <v>214</v>
      </c>
      <c r="C190" s="36">
        <f>SUM(C191:C195)</f>
        <v>224674.11000000002</v>
      </c>
      <c r="D190" s="33">
        <f t="shared" si="16"/>
        <v>6.6100149410789431E-3</v>
      </c>
      <c r="E190" s="5"/>
    </row>
    <row r="191" spans="1:5" ht="9.75" customHeight="1" x14ac:dyDescent="0.25">
      <c r="A191" s="46" t="s">
        <v>851</v>
      </c>
      <c r="B191" s="5" t="s">
        <v>852</v>
      </c>
      <c r="C191" s="220">
        <v>19664.34</v>
      </c>
      <c r="D191" s="33"/>
      <c r="E191" s="5"/>
    </row>
    <row r="192" spans="1:5" ht="9.75" customHeight="1" x14ac:dyDescent="0.25">
      <c r="A192" s="217" t="s">
        <v>853</v>
      </c>
      <c r="B192" s="218" t="s">
        <v>854</v>
      </c>
      <c r="C192" s="220">
        <v>7306.67</v>
      </c>
      <c r="D192" s="33"/>
      <c r="E192" s="5"/>
    </row>
    <row r="193" spans="1:5" ht="9.75" customHeight="1" x14ac:dyDescent="0.25">
      <c r="A193" s="46" t="s">
        <v>855</v>
      </c>
      <c r="B193" s="5" t="s">
        <v>856</v>
      </c>
      <c r="C193" s="220">
        <v>73180.53</v>
      </c>
      <c r="D193" s="33"/>
      <c r="E193" s="5"/>
    </row>
    <row r="194" spans="1:5" ht="9.75" customHeight="1" x14ac:dyDescent="0.25">
      <c r="A194" s="46" t="s">
        <v>857</v>
      </c>
      <c r="B194" s="5" t="s">
        <v>858</v>
      </c>
      <c r="C194" s="220">
        <v>32906.57</v>
      </c>
      <c r="D194" s="33"/>
      <c r="E194" s="5"/>
    </row>
    <row r="195" spans="1:5" ht="9.75" customHeight="1" x14ac:dyDescent="0.25">
      <c r="A195" s="46" t="s">
        <v>859</v>
      </c>
      <c r="B195" s="5" t="s">
        <v>860</v>
      </c>
      <c r="C195" s="220">
        <v>91616</v>
      </c>
      <c r="D195" s="33"/>
      <c r="E195" s="5"/>
    </row>
    <row r="196" spans="1:5" ht="9.75" customHeight="1" x14ac:dyDescent="0.25">
      <c r="A196" s="46">
        <v>5135</v>
      </c>
      <c r="B196" s="5" t="s">
        <v>215</v>
      </c>
      <c r="C196" s="36">
        <f>SUM(C197:C203)</f>
        <v>1038785.6799999999</v>
      </c>
      <c r="D196" s="33">
        <f t="shared" si="16"/>
        <v>3.056154919398078E-2</v>
      </c>
      <c r="E196" s="5"/>
    </row>
    <row r="197" spans="1:5" ht="9.75" customHeight="1" x14ac:dyDescent="0.25">
      <c r="A197" s="46" t="s">
        <v>861</v>
      </c>
      <c r="B197" s="5" t="s">
        <v>862</v>
      </c>
      <c r="C197" s="220">
        <v>486929.79</v>
      </c>
      <c r="D197" s="33"/>
      <c r="E197" s="5"/>
    </row>
    <row r="198" spans="1:5" ht="9.75" customHeight="1" x14ac:dyDescent="0.25">
      <c r="A198" s="217" t="s">
        <v>863</v>
      </c>
      <c r="B198" s="218" t="s">
        <v>864</v>
      </c>
      <c r="C198" s="220">
        <v>227244.69</v>
      </c>
      <c r="D198" s="33"/>
      <c r="E198" s="5"/>
    </row>
    <row r="199" spans="1:5" ht="9.75" customHeight="1" x14ac:dyDescent="0.25">
      <c r="A199" s="46" t="s">
        <v>865</v>
      </c>
      <c r="B199" s="5" t="s">
        <v>866</v>
      </c>
      <c r="C199" s="220">
        <v>22344</v>
      </c>
      <c r="D199" s="33"/>
      <c r="E199" s="5"/>
    </row>
    <row r="200" spans="1:5" ht="9.75" customHeight="1" x14ac:dyDescent="0.25">
      <c r="A200" s="46" t="s">
        <v>867</v>
      </c>
      <c r="B200" s="5" t="s">
        <v>866</v>
      </c>
      <c r="C200" s="220">
        <v>121392.98</v>
      </c>
      <c r="D200" s="33"/>
      <c r="E200" s="5"/>
    </row>
    <row r="201" spans="1:5" ht="9.75" customHeight="1" x14ac:dyDescent="0.25">
      <c r="A201" s="46" t="s">
        <v>868</v>
      </c>
      <c r="B201" s="5" t="s">
        <v>869</v>
      </c>
      <c r="C201" s="220">
        <v>54530.23</v>
      </c>
      <c r="D201" s="33"/>
      <c r="E201" s="5"/>
    </row>
    <row r="202" spans="1:5" ht="9.75" customHeight="1" x14ac:dyDescent="0.25">
      <c r="A202" s="46" t="s">
        <v>870</v>
      </c>
      <c r="B202" s="5" t="s">
        <v>866</v>
      </c>
      <c r="C202" s="220">
        <v>59991.99</v>
      </c>
      <c r="D202" s="33"/>
      <c r="E202" s="5"/>
    </row>
    <row r="203" spans="1:5" ht="9.75" customHeight="1" x14ac:dyDescent="0.25">
      <c r="A203" s="46" t="s">
        <v>871</v>
      </c>
      <c r="B203" s="5" t="s">
        <v>872</v>
      </c>
      <c r="C203" s="220">
        <v>66352</v>
      </c>
      <c r="D203" s="33"/>
      <c r="E203" s="5"/>
    </row>
    <row r="204" spans="1:5" ht="9.75" customHeight="1" x14ac:dyDescent="0.25">
      <c r="A204" s="46">
        <v>5136</v>
      </c>
      <c r="B204" s="5" t="s">
        <v>217</v>
      </c>
      <c r="C204" s="220">
        <f>SUM(C205:C208)</f>
        <v>4934074.41</v>
      </c>
      <c r="D204" s="33">
        <f>IFERROR(C203/$C$173,"")</f>
        <v>1.9521061477464849E-3</v>
      </c>
      <c r="E204" s="5"/>
    </row>
    <row r="205" spans="1:5" ht="9.75" customHeight="1" x14ac:dyDescent="0.25">
      <c r="A205" s="46" t="s">
        <v>873</v>
      </c>
      <c r="B205" s="5" t="s">
        <v>874</v>
      </c>
      <c r="C205" s="220">
        <v>1183235.5</v>
      </c>
      <c r="D205" s="33"/>
      <c r="E205" s="5"/>
    </row>
    <row r="206" spans="1:5" ht="9.75" customHeight="1" x14ac:dyDescent="0.25">
      <c r="A206" s="46" t="s">
        <v>875</v>
      </c>
      <c r="B206" s="5" t="s">
        <v>876</v>
      </c>
      <c r="C206" s="220">
        <v>1056326.48</v>
      </c>
      <c r="D206" s="33"/>
      <c r="E206" s="5"/>
    </row>
    <row r="207" spans="1:5" ht="9.75" customHeight="1" x14ac:dyDescent="0.25">
      <c r="A207" s="46" t="s">
        <v>877</v>
      </c>
      <c r="B207" s="5" t="s">
        <v>878</v>
      </c>
      <c r="C207" s="220">
        <v>2677112.4300000002</v>
      </c>
      <c r="D207" s="33"/>
      <c r="E207" s="5"/>
    </row>
    <row r="208" spans="1:5" ht="9.75" customHeight="1" x14ac:dyDescent="0.25">
      <c r="A208" s="46" t="s">
        <v>879</v>
      </c>
      <c r="B208" s="5" t="s">
        <v>880</v>
      </c>
      <c r="C208" s="220">
        <v>17400</v>
      </c>
      <c r="D208" s="33"/>
      <c r="E208" s="5"/>
    </row>
    <row r="209" spans="1:5" ht="9.75" customHeight="1" x14ac:dyDescent="0.25">
      <c r="A209" s="46">
        <v>5137</v>
      </c>
      <c r="B209" s="5" t="s">
        <v>218</v>
      </c>
      <c r="C209" s="36">
        <f>SUM(C210:C212)</f>
        <v>122782.16999999998</v>
      </c>
      <c r="D209" s="33">
        <f t="shared" si="16"/>
        <v>3.6123075248772306E-3</v>
      </c>
      <c r="E209" s="5"/>
    </row>
    <row r="210" spans="1:5" ht="9.75" customHeight="1" x14ac:dyDescent="0.25">
      <c r="A210" s="46" t="s">
        <v>881</v>
      </c>
      <c r="B210" s="5" t="s">
        <v>882</v>
      </c>
      <c r="C210" s="220">
        <v>70086.48</v>
      </c>
      <c r="D210" s="33"/>
      <c r="E210" s="5"/>
    </row>
    <row r="211" spans="1:5" ht="9.75" customHeight="1" x14ac:dyDescent="0.25">
      <c r="A211" s="46" t="s">
        <v>883</v>
      </c>
      <c r="B211" s="5" t="s">
        <v>884</v>
      </c>
      <c r="C211" s="220">
        <v>47880.79</v>
      </c>
      <c r="D211" s="33"/>
      <c r="E211" s="5"/>
    </row>
    <row r="212" spans="1:5" ht="9.75" customHeight="1" x14ac:dyDescent="0.25">
      <c r="A212" s="46" t="s">
        <v>885</v>
      </c>
      <c r="B212" s="5" t="s">
        <v>886</v>
      </c>
      <c r="C212" s="220">
        <v>4814.8999999999996</v>
      </c>
      <c r="D212" s="33"/>
      <c r="E212" s="5"/>
    </row>
    <row r="213" spans="1:5" ht="9.75" customHeight="1" x14ac:dyDescent="0.25">
      <c r="A213" s="46">
        <v>5138</v>
      </c>
      <c r="B213" s="5" t="s">
        <v>219</v>
      </c>
      <c r="C213" s="36">
        <f>SUM(C214:C219)</f>
        <v>20405900.370000001</v>
      </c>
      <c r="D213" s="33">
        <f t="shared" si="16"/>
        <v>0.60035090973262706</v>
      </c>
      <c r="E213" s="5"/>
    </row>
    <row r="214" spans="1:5" ht="9.75" customHeight="1" x14ac:dyDescent="0.25">
      <c r="A214" s="217" t="s">
        <v>887</v>
      </c>
      <c r="B214" s="218" t="s">
        <v>888</v>
      </c>
      <c r="C214" s="220">
        <v>15067.72</v>
      </c>
      <c r="D214" s="33"/>
      <c r="E214" s="5"/>
    </row>
    <row r="215" spans="1:5" ht="9.75" customHeight="1" x14ac:dyDescent="0.25">
      <c r="A215" s="217" t="s">
        <v>889</v>
      </c>
      <c r="B215" s="218" t="s">
        <v>890</v>
      </c>
      <c r="C215" s="220">
        <v>306138.87</v>
      </c>
      <c r="D215" s="33"/>
      <c r="E215" s="5"/>
    </row>
    <row r="216" spans="1:5" ht="132" customHeight="1" x14ac:dyDescent="0.25">
      <c r="A216" s="217" t="s">
        <v>891</v>
      </c>
      <c r="B216" s="218" t="s">
        <v>892</v>
      </c>
      <c r="C216" s="220">
        <v>18406568.82</v>
      </c>
      <c r="D216" s="224" t="s">
        <v>893</v>
      </c>
      <c r="E216" s="5"/>
    </row>
    <row r="217" spans="1:5" ht="9.75" customHeight="1" x14ac:dyDescent="0.25">
      <c r="A217" s="217" t="s">
        <v>894</v>
      </c>
      <c r="B217" s="218" t="s">
        <v>895</v>
      </c>
      <c r="C217" s="220">
        <v>1609321.97</v>
      </c>
      <c r="D217" s="33"/>
      <c r="E217" s="5"/>
    </row>
    <row r="218" spans="1:5" ht="9.75" customHeight="1" x14ac:dyDescent="0.25">
      <c r="A218" s="217" t="s">
        <v>896</v>
      </c>
      <c r="B218" s="218" t="s">
        <v>897</v>
      </c>
      <c r="C218" s="220">
        <v>2500.0100000000002</v>
      </c>
      <c r="D218" s="33"/>
      <c r="E218" s="5"/>
    </row>
    <row r="219" spans="1:5" ht="9.75" customHeight="1" x14ac:dyDescent="0.25">
      <c r="A219" s="217" t="s">
        <v>898</v>
      </c>
      <c r="B219" s="218" t="s">
        <v>899</v>
      </c>
      <c r="C219" s="220">
        <v>66302.98</v>
      </c>
      <c r="D219" s="33"/>
      <c r="E219" s="5"/>
    </row>
    <row r="220" spans="1:5" ht="9.75" customHeight="1" x14ac:dyDescent="0.25">
      <c r="A220" s="46">
        <v>5139</v>
      </c>
      <c r="B220" s="5" t="s">
        <v>220</v>
      </c>
      <c r="C220" s="36">
        <f>SUM(C221:C225)</f>
        <v>2716730.0100000002</v>
      </c>
      <c r="D220" s="33">
        <f t="shared" si="16"/>
        <v>7.9927437820839914E-2</v>
      </c>
      <c r="E220" s="5"/>
    </row>
    <row r="221" spans="1:5" ht="9.75" customHeight="1" x14ac:dyDescent="0.25">
      <c r="A221" s="46" t="s">
        <v>900</v>
      </c>
      <c r="B221" s="5" t="s">
        <v>901</v>
      </c>
      <c r="C221" s="220">
        <v>150921.88</v>
      </c>
      <c r="D221" s="33"/>
      <c r="E221" s="5"/>
    </row>
    <row r="222" spans="1:5" ht="9.75" customHeight="1" x14ac:dyDescent="0.25">
      <c r="A222" s="46" t="s">
        <v>902</v>
      </c>
      <c r="B222" s="5" t="s">
        <v>903</v>
      </c>
      <c r="C222" s="220">
        <v>631.77</v>
      </c>
      <c r="D222" s="33"/>
      <c r="E222" s="5"/>
    </row>
    <row r="223" spans="1:5" ht="9.75" customHeight="1" x14ac:dyDescent="0.25">
      <c r="A223" s="46" t="s">
        <v>904</v>
      </c>
      <c r="B223" s="5" t="s">
        <v>905</v>
      </c>
      <c r="C223" s="220">
        <v>292589.28000000003</v>
      </c>
      <c r="D223" s="33"/>
      <c r="E223" s="5"/>
    </row>
    <row r="224" spans="1:5" ht="9.75" customHeight="1" x14ac:dyDescent="0.25">
      <c r="A224" s="46" t="s">
        <v>906</v>
      </c>
      <c r="B224" s="5" t="s">
        <v>907</v>
      </c>
      <c r="C224" s="220">
        <v>1413397</v>
      </c>
      <c r="D224" s="33"/>
      <c r="E224" s="5"/>
    </row>
    <row r="225" spans="1:5" ht="9.75" customHeight="1" x14ac:dyDescent="0.25">
      <c r="A225" s="46" t="s">
        <v>908</v>
      </c>
      <c r="B225" s="5" t="s">
        <v>909</v>
      </c>
      <c r="C225" s="220">
        <v>859190.08</v>
      </c>
      <c r="D225" s="33"/>
      <c r="E225" s="5"/>
    </row>
    <row r="226" spans="1:5" ht="9.75" customHeight="1" x14ac:dyDescent="0.25">
      <c r="A226" s="45">
        <v>5200</v>
      </c>
      <c r="B226" s="31" t="s">
        <v>221</v>
      </c>
      <c r="C226" s="32">
        <v>0</v>
      </c>
      <c r="D226" s="33"/>
      <c r="E226" s="5"/>
    </row>
    <row r="227" spans="1:5" ht="9.75" customHeight="1" x14ac:dyDescent="0.25">
      <c r="A227" s="45">
        <v>5210</v>
      </c>
      <c r="B227" s="31" t="s">
        <v>222</v>
      </c>
      <c r="C227" s="32">
        <v>0</v>
      </c>
      <c r="D227" s="33" t="str">
        <f t="shared" ref="D227:D229" si="17">IFERROR(C227/$C$227,"")</f>
        <v/>
      </c>
      <c r="E227" s="5"/>
    </row>
    <row r="228" spans="1:5" ht="9.75" customHeight="1" x14ac:dyDescent="0.25">
      <c r="A228" s="46">
        <v>5211</v>
      </c>
      <c r="B228" s="5" t="s">
        <v>223</v>
      </c>
      <c r="C228" s="36">
        <v>0</v>
      </c>
      <c r="D228" s="33" t="str">
        <f t="shared" si="17"/>
        <v/>
      </c>
      <c r="E228" s="5"/>
    </row>
    <row r="229" spans="1:5" ht="9.75" customHeight="1" x14ac:dyDescent="0.25">
      <c r="A229" s="46">
        <v>5212</v>
      </c>
      <c r="B229" s="5" t="s">
        <v>224</v>
      </c>
      <c r="C229" s="36">
        <v>0</v>
      </c>
      <c r="D229" s="33" t="str">
        <f t="shared" si="17"/>
        <v/>
      </c>
      <c r="E229" s="5"/>
    </row>
    <row r="230" spans="1:5" ht="9.75" customHeight="1" x14ac:dyDescent="0.25">
      <c r="A230" s="45">
        <v>5220</v>
      </c>
      <c r="B230" s="31" t="s">
        <v>225</v>
      </c>
      <c r="C230" s="32">
        <v>0</v>
      </c>
      <c r="D230" s="33" t="str">
        <f t="shared" ref="D230:D232" si="18">IFERROR(C230/$C$230,"")</f>
        <v/>
      </c>
      <c r="E230" s="5"/>
    </row>
    <row r="231" spans="1:5" ht="9.75" customHeight="1" x14ac:dyDescent="0.25">
      <c r="A231" s="46">
        <v>5221</v>
      </c>
      <c r="B231" s="5" t="s">
        <v>226</v>
      </c>
      <c r="C231" s="36">
        <v>0</v>
      </c>
      <c r="D231" s="33" t="str">
        <f t="shared" si="18"/>
        <v/>
      </c>
      <c r="E231" s="5"/>
    </row>
    <row r="232" spans="1:5" ht="9.75" customHeight="1" x14ac:dyDescent="0.25">
      <c r="A232" s="46">
        <v>5222</v>
      </c>
      <c r="B232" s="5" t="s">
        <v>227</v>
      </c>
      <c r="C232" s="36">
        <v>0</v>
      </c>
      <c r="D232" s="33" t="str">
        <f t="shared" si="18"/>
        <v/>
      </c>
      <c r="E232" s="5"/>
    </row>
    <row r="233" spans="1:5" ht="9.75" customHeight="1" x14ac:dyDescent="0.25">
      <c r="A233" s="45">
        <v>5230</v>
      </c>
      <c r="B233" s="31" t="s">
        <v>164</v>
      </c>
      <c r="C233" s="32">
        <v>0</v>
      </c>
      <c r="D233" s="33" t="str">
        <f t="shared" ref="D233:D235" si="19">IFERROR(C233/$C$233,"")</f>
        <v/>
      </c>
      <c r="E233" s="5"/>
    </row>
    <row r="234" spans="1:5" ht="9.75" customHeight="1" x14ac:dyDescent="0.25">
      <c r="A234" s="46">
        <v>5231</v>
      </c>
      <c r="B234" s="5" t="s">
        <v>229</v>
      </c>
      <c r="C234" s="36">
        <v>0</v>
      </c>
      <c r="D234" s="33" t="str">
        <f t="shared" si="19"/>
        <v/>
      </c>
      <c r="E234" s="5"/>
    </row>
    <row r="235" spans="1:5" ht="9.75" customHeight="1" x14ac:dyDescent="0.25">
      <c r="A235" s="46">
        <v>5232</v>
      </c>
      <c r="B235" s="5" t="s">
        <v>230</v>
      </c>
      <c r="C235" s="36">
        <v>0</v>
      </c>
      <c r="D235" s="33" t="str">
        <f t="shared" si="19"/>
        <v/>
      </c>
      <c r="E235" s="5"/>
    </row>
    <row r="236" spans="1:5" ht="9.75" customHeight="1" x14ac:dyDescent="0.25">
      <c r="A236" s="45">
        <v>5240</v>
      </c>
      <c r="B236" s="31" t="s">
        <v>231</v>
      </c>
      <c r="C236" s="32">
        <v>0</v>
      </c>
      <c r="D236" s="33" t="str">
        <f t="shared" ref="D236:D240" si="20">IFERROR(C236/$C$236,"")</f>
        <v/>
      </c>
      <c r="E236" s="5"/>
    </row>
    <row r="237" spans="1:5" ht="9.75" customHeight="1" x14ac:dyDescent="0.25">
      <c r="A237" s="46">
        <v>5241</v>
      </c>
      <c r="B237" s="5" t="s">
        <v>232</v>
      </c>
      <c r="C237" s="36">
        <v>0</v>
      </c>
      <c r="D237" s="33" t="str">
        <f t="shared" si="20"/>
        <v/>
      </c>
      <c r="E237" s="5"/>
    </row>
    <row r="238" spans="1:5" ht="9.75" customHeight="1" x14ac:dyDescent="0.25">
      <c r="A238" s="46">
        <v>5242</v>
      </c>
      <c r="B238" s="5" t="s">
        <v>234</v>
      </c>
      <c r="C238" s="36">
        <v>0</v>
      </c>
      <c r="D238" s="33" t="str">
        <f t="shared" si="20"/>
        <v/>
      </c>
      <c r="E238" s="5"/>
    </row>
    <row r="239" spans="1:5" ht="9.75" customHeight="1" x14ac:dyDescent="0.25">
      <c r="A239" s="46">
        <v>5243</v>
      </c>
      <c r="B239" s="5" t="s">
        <v>235</v>
      </c>
      <c r="C239" s="36">
        <v>0</v>
      </c>
      <c r="D239" s="33" t="str">
        <f t="shared" si="20"/>
        <v/>
      </c>
      <c r="E239" s="5"/>
    </row>
    <row r="240" spans="1:5" ht="9.75" customHeight="1" x14ac:dyDescent="0.25">
      <c r="A240" s="46">
        <v>5244</v>
      </c>
      <c r="B240" s="5" t="s">
        <v>237</v>
      </c>
      <c r="C240" s="36">
        <v>0</v>
      </c>
      <c r="D240" s="33" t="str">
        <f t="shared" si="20"/>
        <v/>
      </c>
      <c r="E240" s="5"/>
    </row>
    <row r="241" spans="1:5" ht="9.75" customHeight="1" x14ac:dyDescent="0.25">
      <c r="A241" s="45">
        <v>5250</v>
      </c>
      <c r="B241" s="31" t="s">
        <v>165</v>
      </c>
      <c r="C241" s="32">
        <v>0</v>
      </c>
      <c r="D241" s="33" t="str">
        <f t="shared" ref="D241:D244" si="21">IFERROR(C241/$C$241,"")</f>
        <v/>
      </c>
      <c r="E241" s="5"/>
    </row>
    <row r="242" spans="1:5" ht="9.75" customHeight="1" x14ac:dyDescent="0.25">
      <c r="A242" s="46">
        <v>5251</v>
      </c>
      <c r="B242" s="5" t="s">
        <v>238</v>
      </c>
      <c r="C242" s="36">
        <v>0</v>
      </c>
      <c r="D242" s="33" t="str">
        <f t="shared" si="21"/>
        <v/>
      </c>
      <c r="E242" s="5"/>
    </row>
    <row r="243" spans="1:5" ht="9.75" customHeight="1" x14ac:dyDescent="0.25">
      <c r="A243" s="46">
        <v>5252</v>
      </c>
      <c r="B243" s="5" t="s">
        <v>239</v>
      </c>
      <c r="C243" s="36">
        <v>0</v>
      </c>
      <c r="D243" s="33" t="str">
        <f t="shared" si="21"/>
        <v/>
      </c>
      <c r="E243" s="5"/>
    </row>
    <row r="244" spans="1:5" ht="9.75" customHeight="1" x14ac:dyDescent="0.25">
      <c r="A244" s="46">
        <v>5259</v>
      </c>
      <c r="B244" s="5" t="s">
        <v>240</v>
      </c>
      <c r="C244" s="36">
        <v>0</v>
      </c>
      <c r="D244" s="33" t="str">
        <f t="shared" si="21"/>
        <v/>
      </c>
      <c r="E244" s="5"/>
    </row>
    <row r="245" spans="1:5" ht="9.75" customHeight="1" x14ac:dyDescent="0.25">
      <c r="A245" s="45">
        <v>5260</v>
      </c>
      <c r="B245" s="31" t="s">
        <v>241</v>
      </c>
      <c r="C245" s="32">
        <v>0</v>
      </c>
      <c r="D245" s="33" t="str">
        <f t="shared" ref="D245:D247" si="22">IFERROR(C245/$C$245,"")</f>
        <v/>
      </c>
      <c r="E245" s="5"/>
    </row>
    <row r="246" spans="1:5" ht="9.75" customHeight="1" x14ac:dyDescent="0.25">
      <c r="A246" s="46">
        <v>5261</v>
      </c>
      <c r="B246" s="5" t="s">
        <v>242</v>
      </c>
      <c r="C246" s="36">
        <v>0</v>
      </c>
      <c r="D246" s="33" t="str">
        <f t="shared" si="22"/>
        <v/>
      </c>
      <c r="E246" s="5"/>
    </row>
    <row r="247" spans="1:5" ht="9.75" customHeight="1" x14ac:dyDescent="0.25">
      <c r="A247" s="46">
        <v>5262</v>
      </c>
      <c r="B247" s="5" t="s">
        <v>243</v>
      </c>
      <c r="C247" s="36">
        <v>0</v>
      </c>
      <c r="D247" s="33" t="str">
        <f t="shared" si="22"/>
        <v/>
      </c>
      <c r="E247" s="5"/>
    </row>
    <row r="248" spans="1:5" ht="9.75" customHeight="1" x14ac:dyDescent="0.25">
      <c r="A248" s="45">
        <v>5270</v>
      </c>
      <c r="B248" s="31" t="s">
        <v>244</v>
      </c>
      <c r="C248" s="32">
        <v>0</v>
      </c>
      <c r="D248" s="33" t="str">
        <f t="shared" ref="D248:D249" si="23">IFERROR(C248/$C$248,"")</f>
        <v/>
      </c>
      <c r="E248" s="5"/>
    </row>
    <row r="249" spans="1:5" ht="9.75" customHeight="1" x14ac:dyDescent="0.25">
      <c r="A249" s="46">
        <v>5271</v>
      </c>
      <c r="B249" s="5" t="s">
        <v>245</v>
      </c>
      <c r="C249" s="36">
        <v>0</v>
      </c>
      <c r="D249" s="33" t="str">
        <f t="shared" si="23"/>
        <v/>
      </c>
      <c r="E249" s="5"/>
    </row>
    <row r="250" spans="1:5" ht="9.75" customHeight="1" x14ac:dyDescent="0.25">
      <c r="A250" s="45">
        <v>5280</v>
      </c>
      <c r="B250" s="31" t="s">
        <v>246</v>
      </c>
      <c r="C250" s="32">
        <v>0</v>
      </c>
      <c r="D250" s="33" t="str">
        <f t="shared" ref="D250:D255" si="24">IFERROR(C250/$C$250,"")</f>
        <v/>
      </c>
      <c r="E250" s="5"/>
    </row>
    <row r="251" spans="1:5" ht="9.75" customHeight="1" x14ac:dyDescent="0.25">
      <c r="A251" s="46">
        <v>5281</v>
      </c>
      <c r="B251" s="5" t="s">
        <v>247</v>
      </c>
      <c r="C251" s="36">
        <v>0</v>
      </c>
      <c r="D251" s="33" t="str">
        <f t="shared" si="24"/>
        <v/>
      </c>
      <c r="E251" s="5"/>
    </row>
    <row r="252" spans="1:5" ht="9.75" customHeight="1" x14ac:dyDescent="0.25">
      <c r="A252" s="46">
        <v>5282</v>
      </c>
      <c r="B252" s="5" t="s">
        <v>248</v>
      </c>
      <c r="C252" s="36">
        <v>0</v>
      </c>
      <c r="D252" s="33" t="str">
        <f t="shared" si="24"/>
        <v/>
      </c>
      <c r="E252" s="5"/>
    </row>
    <row r="253" spans="1:5" ht="9.75" customHeight="1" x14ac:dyDescent="0.25">
      <c r="A253" s="46">
        <v>5283</v>
      </c>
      <c r="B253" s="5" t="s">
        <v>249</v>
      </c>
      <c r="C253" s="36">
        <v>0</v>
      </c>
      <c r="D253" s="33" t="str">
        <f t="shared" si="24"/>
        <v/>
      </c>
      <c r="E253" s="5"/>
    </row>
    <row r="254" spans="1:5" ht="9.75" customHeight="1" x14ac:dyDescent="0.25">
      <c r="A254" s="46">
        <v>5284</v>
      </c>
      <c r="B254" s="5" t="s">
        <v>250</v>
      </c>
      <c r="C254" s="36">
        <v>0</v>
      </c>
      <c r="D254" s="33" t="str">
        <f t="shared" si="24"/>
        <v/>
      </c>
      <c r="E254" s="5"/>
    </row>
    <row r="255" spans="1:5" ht="9.75" customHeight="1" x14ac:dyDescent="0.25">
      <c r="A255" s="46">
        <v>5285</v>
      </c>
      <c r="B255" s="5" t="s">
        <v>251</v>
      </c>
      <c r="C255" s="36">
        <v>0</v>
      </c>
      <c r="D255" s="33" t="str">
        <f t="shared" si="24"/>
        <v/>
      </c>
      <c r="E255" s="5"/>
    </row>
    <row r="256" spans="1:5" ht="9.75" customHeight="1" x14ac:dyDescent="0.25">
      <c r="A256" s="45">
        <v>5290</v>
      </c>
      <c r="B256" s="31" t="s">
        <v>252</v>
      </c>
      <c r="C256" s="32">
        <v>0</v>
      </c>
      <c r="D256" s="33" t="str">
        <f t="shared" ref="D256:D258" si="25">IFERROR(C256/$C$256,"")</f>
        <v/>
      </c>
      <c r="E256" s="5"/>
    </row>
    <row r="257" spans="1:5" ht="9.75" customHeight="1" x14ac:dyDescent="0.25">
      <c r="A257" s="46">
        <v>5291</v>
      </c>
      <c r="B257" s="5" t="s">
        <v>253</v>
      </c>
      <c r="C257" s="36">
        <v>0</v>
      </c>
      <c r="D257" s="33" t="str">
        <f t="shared" si="25"/>
        <v/>
      </c>
      <c r="E257" s="5"/>
    </row>
    <row r="258" spans="1:5" ht="9.75" customHeight="1" x14ac:dyDescent="0.25">
      <c r="A258" s="46">
        <v>5292</v>
      </c>
      <c r="B258" s="5" t="s">
        <v>254</v>
      </c>
      <c r="C258" s="36">
        <v>0</v>
      </c>
      <c r="D258" s="33" t="str">
        <f t="shared" si="25"/>
        <v/>
      </c>
      <c r="E258" s="5"/>
    </row>
    <row r="259" spans="1:5" ht="9.75" customHeight="1" x14ac:dyDescent="0.25">
      <c r="A259" s="45">
        <v>5300</v>
      </c>
      <c r="B259" s="31" t="s">
        <v>255</v>
      </c>
      <c r="C259" s="32">
        <v>0</v>
      </c>
      <c r="D259" s="33"/>
      <c r="E259" s="5"/>
    </row>
    <row r="260" spans="1:5" ht="9.75" customHeight="1" x14ac:dyDescent="0.25">
      <c r="A260" s="45">
        <v>5310</v>
      </c>
      <c r="B260" s="31" t="s">
        <v>155</v>
      </c>
      <c r="C260" s="32">
        <v>0</v>
      </c>
      <c r="D260" s="33" t="str">
        <f t="shared" ref="D260:D262" si="26">IFERROR(C260/$C$260,"")</f>
        <v/>
      </c>
      <c r="E260" s="5"/>
    </row>
    <row r="261" spans="1:5" ht="9.75" customHeight="1" x14ac:dyDescent="0.25">
      <c r="A261" s="46">
        <v>5311</v>
      </c>
      <c r="B261" s="5" t="s">
        <v>256</v>
      </c>
      <c r="C261" s="36">
        <v>0</v>
      </c>
      <c r="D261" s="33" t="str">
        <f t="shared" si="26"/>
        <v/>
      </c>
      <c r="E261" s="5"/>
    </row>
    <row r="262" spans="1:5" ht="9.75" customHeight="1" x14ac:dyDescent="0.25">
      <c r="A262" s="46">
        <v>5312</v>
      </c>
      <c r="B262" s="5" t="s">
        <v>257</v>
      </c>
      <c r="C262" s="36">
        <v>0</v>
      </c>
      <c r="D262" s="33" t="str">
        <f t="shared" si="26"/>
        <v/>
      </c>
      <c r="E262" s="5"/>
    </row>
    <row r="263" spans="1:5" ht="9.75" customHeight="1" x14ac:dyDescent="0.25">
      <c r="A263" s="45">
        <v>5320</v>
      </c>
      <c r="B263" s="31" t="s">
        <v>156</v>
      </c>
      <c r="C263" s="32">
        <v>0</v>
      </c>
      <c r="D263" s="33" t="str">
        <f t="shared" ref="D263:D265" si="27">IFERROR(C263/$C$263,"")</f>
        <v/>
      </c>
      <c r="E263" s="5"/>
    </row>
    <row r="264" spans="1:5" ht="9.75" customHeight="1" x14ac:dyDescent="0.25">
      <c r="A264" s="46">
        <v>5321</v>
      </c>
      <c r="B264" s="5" t="s">
        <v>258</v>
      </c>
      <c r="C264" s="36">
        <v>0</v>
      </c>
      <c r="D264" s="33" t="str">
        <f t="shared" si="27"/>
        <v/>
      </c>
      <c r="E264" s="5"/>
    </row>
    <row r="265" spans="1:5" ht="9.75" customHeight="1" x14ac:dyDescent="0.25">
      <c r="A265" s="46">
        <v>5322</v>
      </c>
      <c r="B265" s="5" t="s">
        <v>259</v>
      </c>
      <c r="C265" s="36">
        <v>0</v>
      </c>
      <c r="D265" s="33" t="str">
        <f t="shared" si="27"/>
        <v/>
      </c>
      <c r="E265" s="5"/>
    </row>
    <row r="266" spans="1:5" ht="9.75" customHeight="1" x14ac:dyDescent="0.25">
      <c r="A266" s="45">
        <v>5330</v>
      </c>
      <c r="B266" s="31" t="s">
        <v>157</v>
      </c>
      <c r="C266" s="32">
        <v>0</v>
      </c>
      <c r="D266" s="33" t="str">
        <f t="shared" ref="D266:D268" si="28">IFERROR(C266/$C$266,"")</f>
        <v/>
      </c>
      <c r="E266" s="5"/>
    </row>
    <row r="267" spans="1:5" ht="9.75" customHeight="1" x14ac:dyDescent="0.25">
      <c r="A267" s="46">
        <v>5331</v>
      </c>
      <c r="B267" s="5" t="s">
        <v>260</v>
      </c>
      <c r="C267" s="36">
        <v>0</v>
      </c>
      <c r="D267" s="33" t="str">
        <f t="shared" si="28"/>
        <v/>
      </c>
      <c r="E267" s="5"/>
    </row>
    <row r="268" spans="1:5" ht="9.75" customHeight="1" x14ac:dyDescent="0.25">
      <c r="A268" s="46">
        <v>5332</v>
      </c>
      <c r="B268" s="5" t="s">
        <v>261</v>
      </c>
      <c r="C268" s="36">
        <v>0</v>
      </c>
      <c r="D268" s="33" t="str">
        <f t="shared" si="28"/>
        <v/>
      </c>
      <c r="E268" s="5"/>
    </row>
    <row r="269" spans="1:5" ht="9.75" customHeight="1" x14ac:dyDescent="0.25">
      <c r="A269" s="45">
        <v>5400</v>
      </c>
      <c r="B269" s="31" t="s">
        <v>262</v>
      </c>
      <c r="C269" s="32">
        <v>0</v>
      </c>
      <c r="D269" s="33"/>
      <c r="E269" s="5"/>
    </row>
    <row r="270" spans="1:5" ht="9.75" customHeight="1" x14ac:dyDescent="0.25">
      <c r="A270" s="45">
        <v>5410</v>
      </c>
      <c r="B270" s="31" t="s">
        <v>263</v>
      </c>
      <c r="C270" s="32">
        <v>0</v>
      </c>
      <c r="D270" s="33" t="str">
        <f t="shared" ref="D270:D272" si="29">IFERROR(C270/$C$270,"")</f>
        <v/>
      </c>
      <c r="E270" s="5"/>
    </row>
    <row r="271" spans="1:5" ht="9.75" customHeight="1" x14ac:dyDescent="0.25">
      <c r="A271" s="46">
        <v>5411</v>
      </c>
      <c r="B271" s="5" t="s">
        <v>264</v>
      </c>
      <c r="C271" s="36">
        <v>0</v>
      </c>
      <c r="D271" s="33" t="str">
        <f t="shared" si="29"/>
        <v/>
      </c>
      <c r="E271" s="5"/>
    </row>
    <row r="272" spans="1:5" ht="9.75" customHeight="1" x14ac:dyDescent="0.25">
      <c r="A272" s="46">
        <v>5412</v>
      </c>
      <c r="B272" s="5" t="s">
        <v>265</v>
      </c>
      <c r="C272" s="36">
        <v>0</v>
      </c>
      <c r="D272" s="33" t="str">
        <f t="shared" si="29"/>
        <v/>
      </c>
      <c r="E272" s="5"/>
    </row>
    <row r="273" spans="1:5" ht="9.75" customHeight="1" x14ac:dyDescent="0.25">
      <c r="A273" s="45">
        <v>5420</v>
      </c>
      <c r="B273" s="31" t="s">
        <v>266</v>
      </c>
      <c r="C273" s="32">
        <v>0</v>
      </c>
      <c r="D273" s="33" t="str">
        <f t="shared" ref="D273:D275" si="30">IFERROR(C273/$C$273,"")</f>
        <v/>
      </c>
      <c r="E273" s="5"/>
    </row>
    <row r="274" spans="1:5" ht="9.75" customHeight="1" x14ac:dyDescent="0.25">
      <c r="A274" s="46">
        <v>5421</v>
      </c>
      <c r="B274" s="5" t="s">
        <v>267</v>
      </c>
      <c r="C274" s="36">
        <v>0</v>
      </c>
      <c r="D274" s="33" t="str">
        <f t="shared" si="30"/>
        <v/>
      </c>
      <c r="E274" s="5"/>
    </row>
    <row r="275" spans="1:5" ht="9.75" customHeight="1" x14ac:dyDescent="0.25">
      <c r="A275" s="46">
        <v>5422</v>
      </c>
      <c r="B275" s="5" t="s">
        <v>268</v>
      </c>
      <c r="C275" s="36">
        <v>0</v>
      </c>
      <c r="D275" s="33" t="str">
        <f t="shared" si="30"/>
        <v/>
      </c>
      <c r="E275" s="5"/>
    </row>
    <row r="276" spans="1:5" ht="9.75" customHeight="1" x14ac:dyDescent="0.25">
      <c r="A276" s="45">
        <v>5430</v>
      </c>
      <c r="B276" s="31" t="s">
        <v>269</v>
      </c>
      <c r="C276" s="32">
        <v>0</v>
      </c>
      <c r="D276" s="33" t="str">
        <f t="shared" ref="D276:D278" si="31">IFERROR(C276/$C$276,"")</f>
        <v/>
      </c>
      <c r="E276" s="5"/>
    </row>
    <row r="277" spans="1:5" ht="9.75" customHeight="1" x14ac:dyDescent="0.25">
      <c r="A277" s="46">
        <v>5431</v>
      </c>
      <c r="B277" s="5" t="s">
        <v>270</v>
      </c>
      <c r="C277" s="36">
        <v>0</v>
      </c>
      <c r="D277" s="33" t="str">
        <f t="shared" si="31"/>
        <v/>
      </c>
      <c r="E277" s="5"/>
    </row>
    <row r="278" spans="1:5" ht="9.75" customHeight="1" x14ac:dyDescent="0.25">
      <c r="A278" s="46">
        <v>5432</v>
      </c>
      <c r="B278" s="5" t="s">
        <v>271</v>
      </c>
      <c r="C278" s="36">
        <v>0</v>
      </c>
      <c r="D278" s="33" t="str">
        <f t="shared" si="31"/>
        <v/>
      </c>
      <c r="E278" s="5"/>
    </row>
    <row r="279" spans="1:5" ht="9.75" customHeight="1" x14ac:dyDescent="0.25">
      <c r="A279" s="45">
        <v>5440</v>
      </c>
      <c r="B279" s="31" t="s">
        <v>272</v>
      </c>
      <c r="C279" s="32">
        <v>0</v>
      </c>
      <c r="D279" s="33" t="str">
        <f t="shared" ref="D279:D280" si="32">IFERROR(C279/$C$279,"")</f>
        <v/>
      </c>
      <c r="E279" s="5"/>
    </row>
    <row r="280" spans="1:5" ht="9.75" customHeight="1" x14ac:dyDescent="0.25">
      <c r="A280" s="46">
        <v>5441</v>
      </c>
      <c r="B280" s="5" t="s">
        <v>272</v>
      </c>
      <c r="C280" s="36">
        <v>0</v>
      </c>
      <c r="D280" s="33" t="str">
        <f t="shared" si="32"/>
        <v/>
      </c>
      <c r="E280" s="5"/>
    </row>
    <row r="281" spans="1:5" ht="9.75" customHeight="1" x14ac:dyDescent="0.25">
      <c r="A281" s="45">
        <v>5450</v>
      </c>
      <c r="B281" s="31" t="s">
        <v>273</v>
      </c>
      <c r="C281" s="32">
        <v>0</v>
      </c>
      <c r="D281" s="33" t="str">
        <f t="shared" ref="D281:D283" si="33">IFERROR(C281/$C$281,"")</f>
        <v/>
      </c>
      <c r="E281" s="5"/>
    </row>
    <row r="282" spans="1:5" ht="9.75" customHeight="1" x14ac:dyDescent="0.25">
      <c r="A282" s="46">
        <v>5451</v>
      </c>
      <c r="B282" s="5" t="s">
        <v>274</v>
      </c>
      <c r="C282" s="36">
        <v>0</v>
      </c>
      <c r="D282" s="33" t="str">
        <f t="shared" si="33"/>
        <v/>
      </c>
      <c r="E282" s="5"/>
    </row>
    <row r="283" spans="1:5" ht="9.75" customHeight="1" x14ac:dyDescent="0.25">
      <c r="A283" s="46">
        <v>5452</v>
      </c>
      <c r="B283" s="5" t="s">
        <v>275</v>
      </c>
      <c r="C283" s="36">
        <v>0</v>
      </c>
      <c r="D283" s="33" t="str">
        <f t="shared" si="33"/>
        <v/>
      </c>
      <c r="E283" s="5"/>
    </row>
    <row r="284" spans="1:5" ht="9.75" customHeight="1" x14ac:dyDescent="0.25">
      <c r="A284" s="45">
        <v>5500</v>
      </c>
      <c r="B284" s="31" t="s">
        <v>276</v>
      </c>
      <c r="C284" s="32">
        <f>+C285+C303+C306+C316</f>
        <v>1355784.4299999997</v>
      </c>
      <c r="D284" s="33"/>
      <c r="E284" s="5"/>
    </row>
    <row r="285" spans="1:5" ht="9.75" customHeight="1" x14ac:dyDescent="0.25">
      <c r="A285" s="45">
        <v>5510</v>
      </c>
      <c r="B285" s="31" t="s">
        <v>277</v>
      </c>
      <c r="C285" s="32">
        <f>+C286+C287+C288+C289+C290+C298+C299+C301</f>
        <v>1355784.4299999997</v>
      </c>
      <c r="D285" s="33">
        <f t="shared" ref="D285:D302" si="34">IFERROR(C285/$C$285,"")</f>
        <v>1</v>
      </c>
      <c r="E285" s="5"/>
    </row>
    <row r="286" spans="1:5" ht="9.75" customHeight="1" x14ac:dyDescent="0.25">
      <c r="A286" s="46">
        <v>5511</v>
      </c>
      <c r="B286" s="5" t="s">
        <v>278</v>
      </c>
      <c r="C286" s="36">
        <v>0</v>
      </c>
      <c r="D286" s="33">
        <f t="shared" si="34"/>
        <v>0</v>
      </c>
      <c r="E286" s="5"/>
    </row>
    <row r="287" spans="1:5" ht="9.75" customHeight="1" x14ac:dyDescent="0.25">
      <c r="A287" s="46">
        <v>5512</v>
      </c>
      <c r="B287" s="5" t="s">
        <v>279</v>
      </c>
      <c r="C287" s="36">
        <v>0</v>
      </c>
      <c r="D287" s="33">
        <f t="shared" si="34"/>
        <v>0</v>
      </c>
      <c r="E287" s="5"/>
    </row>
    <row r="288" spans="1:5" ht="9.75" customHeight="1" x14ac:dyDescent="0.25">
      <c r="A288" s="46">
        <v>5513</v>
      </c>
      <c r="B288" s="5" t="s">
        <v>280</v>
      </c>
      <c r="C288" s="36">
        <v>0</v>
      </c>
      <c r="D288" s="33">
        <f t="shared" si="34"/>
        <v>0</v>
      </c>
      <c r="E288" s="5"/>
    </row>
    <row r="289" spans="1:5" ht="9.75" customHeight="1" x14ac:dyDescent="0.25">
      <c r="A289" s="46">
        <v>5514</v>
      </c>
      <c r="B289" s="5" t="s">
        <v>282</v>
      </c>
      <c r="C289" s="36">
        <v>0</v>
      </c>
      <c r="D289" s="33">
        <f t="shared" si="34"/>
        <v>0</v>
      </c>
      <c r="E289" s="5"/>
    </row>
    <row r="290" spans="1:5" ht="9.75" customHeight="1" x14ac:dyDescent="0.25">
      <c r="A290" s="46">
        <v>5515</v>
      </c>
      <c r="B290" s="5" t="s">
        <v>283</v>
      </c>
      <c r="C290" s="54">
        <f>SUM(C291:C297)</f>
        <v>1329109.7199999997</v>
      </c>
      <c r="D290" s="33">
        <f t="shared" si="34"/>
        <v>0.98032525716496099</v>
      </c>
      <c r="E290" s="5"/>
    </row>
    <row r="291" spans="1:5" ht="9.75" customHeight="1" x14ac:dyDescent="0.25">
      <c r="A291" s="46" t="s">
        <v>910</v>
      </c>
      <c r="B291" s="5" t="s">
        <v>911</v>
      </c>
      <c r="C291" s="220">
        <v>105930.06</v>
      </c>
      <c r="D291" s="33">
        <f t="shared" si="34"/>
        <v>7.8131934292828553E-2</v>
      </c>
      <c r="E291" s="5"/>
    </row>
    <row r="292" spans="1:5" ht="9.75" customHeight="1" x14ac:dyDescent="0.25">
      <c r="A292" s="46" t="s">
        <v>912</v>
      </c>
      <c r="B292" s="5" t="s">
        <v>913</v>
      </c>
      <c r="C292" s="220">
        <v>83568.56</v>
      </c>
      <c r="D292" s="33">
        <f t="shared" si="34"/>
        <v>6.1638530544269501E-2</v>
      </c>
      <c r="E292" s="5"/>
    </row>
    <row r="293" spans="1:5" ht="9.75" customHeight="1" x14ac:dyDescent="0.25">
      <c r="A293" s="46" t="s">
        <v>914</v>
      </c>
      <c r="B293" s="5" t="s">
        <v>915</v>
      </c>
      <c r="C293" s="54">
        <v>37364.85</v>
      </c>
      <c r="D293" s="33">
        <f t="shared" si="34"/>
        <v>2.7559580397305498E-2</v>
      </c>
      <c r="E293" s="5"/>
    </row>
    <row r="294" spans="1:5" ht="9.75" customHeight="1" x14ac:dyDescent="0.25">
      <c r="A294" s="46" t="s">
        <v>916</v>
      </c>
      <c r="B294" s="5" t="s">
        <v>917</v>
      </c>
      <c r="C294" s="220">
        <v>906437.7</v>
      </c>
      <c r="D294" s="33">
        <f t="shared" si="34"/>
        <v>0.66857066650337627</v>
      </c>
      <c r="E294" s="5"/>
    </row>
    <row r="295" spans="1:5" ht="9.75" customHeight="1" x14ac:dyDescent="0.25">
      <c r="A295" s="46" t="s">
        <v>918</v>
      </c>
      <c r="B295" s="5" t="s">
        <v>919</v>
      </c>
      <c r="C295" s="220">
        <v>20416.68</v>
      </c>
      <c r="D295" s="33">
        <f t="shared" si="34"/>
        <v>1.5058942666866299E-2</v>
      </c>
      <c r="E295" s="5"/>
    </row>
    <row r="296" spans="1:5" ht="9.75" customHeight="1" x14ac:dyDescent="0.25">
      <c r="A296" s="46" t="s">
        <v>920</v>
      </c>
      <c r="B296" s="5" t="s">
        <v>921</v>
      </c>
      <c r="C296" s="220">
        <v>2764.43</v>
      </c>
      <c r="D296" s="33">
        <f t="shared" si="34"/>
        <v>2.0389893399203594E-3</v>
      </c>
      <c r="E296" s="5"/>
    </row>
    <row r="297" spans="1:5" ht="9.75" customHeight="1" x14ac:dyDescent="0.25">
      <c r="A297" s="46" t="s">
        <v>922</v>
      </c>
      <c r="B297" s="5" t="s">
        <v>923</v>
      </c>
      <c r="C297" s="220">
        <v>172627.44</v>
      </c>
      <c r="D297" s="33">
        <f t="shared" si="34"/>
        <v>0.12732661342039459</v>
      </c>
      <c r="E297" s="5"/>
    </row>
    <row r="298" spans="1:5" ht="9.75" customHeight="1" x14ac:dyDescent="0.25">
      <c r="A298" s="46">
        <v>5516</v>
      </c>
      <c r="B298" s="5" t="s">
        <v>284</v>
      </c>
      <c r="C298" s="36">
        <v>0</v>
      </c>
      <c r="D298" s="33">
        <f t="shared" si="34"/>
        <v>0</v>
      </c>
      <c r="E298" s="5"/>
    </row>
    <row r="299" spans="1:5" ht="9.75" customHeight="1" x14ac:dyDescent="0.25">
      <c r="A299" s="46">
        <v>5517</v>
      </c>
      <c r="B299" s="5" t="s">
        <v>285</v>
      </c>
      <c r="C299" s="36">
        <f>+C300</f>
        <v>6658.44</v>
      </c>
      <c r="D299" s="33">
        <f t="shared" si="34"/>
        <v>4.9111347295823426E-3</v>
      </c>
      <c r="E299" s="5"/>
    </row>
    <row r="300" spans="1:5" ht="9.75" customHeight="1" x14ac:dyDescent="0.25">
      <c r="A300" s="46" t="s">
        <v>924</v>
      </c>
      <c r="B300" s="5" t="s">
        <v>925</v>
      </c>
      <c r="C300" s="220">
        <v>6658.44</v>
      </c>
      <c r="D300" s="33">
        <f t="shared" si="34"/>
        <v>4.9111347295823426E-3</v>
      </c>
      <c r="E300" s="5"/>
    </row>
    <row r="301" spans="1:5" ht="9.75" customHeight="1" x14ac:dyDescent="0.25">
      <c r="A301" s="46">
        <v>5518</v>
      </c>
      <c r="B301" s="5" t="s">
        <v>286</v>
      </c>
      <c r="C301" s="36">
        <f>+C302</f>
        <v>20016.27</v>
      </c>
      <c r="D301" s="33">
        <f t="shared" si="34"/>
        <v>1.476360810545671E-2</v>
      </c>
      <c r="E301" s="5"/>
    </row>
    <row r="302" spans="1:5" ht="9.75" customHeight="1" x14ac:dyDescent="0.25">
      <c r="A302" s="46" t="s">
        <v>926</v>
      </c>
      <c r="B302" s="5" t="s">
        <v>927</v>
      </c>
      <c r="C302" s="220">
        <v>20016.27</v>
      </c>
      <c r="D302" s="33">
        <f t="shared" si="34"/>
        <v>1.476360810545671E-2</v>
      </c>
      <c r="E302" s="5"/>
    </row>
    <row r="303" spans="1:5" ht="9.75" customHeight="1" x14ac:dyDescent="0.25">
      <c r="A303" s="45">
        <v>5520</v>
      </c>
      <c r="B303" s="31" t="s">
        <v>287</v>
      </c>
      <c r="C303" s="32">
        <v>0</v>
      </c>
      <c r="D303" s="33" t="str">
        <f t="shared" ref="D303:D305" si="35">IFERROR(C303/$C$303,"")</f>
        <v/>
      </c>
      <c r="E303" s="5"/>
    </row>
    <row r="304" spans="1:5" ht="9.75" customHeight="1" x14ac:dyDescent="0.25">
      <c r="A304" s="46">
        <v>5521</v>
      </c>
      <c r="B304" s="5" t="s">
        <v>288</v>
      </c>
      <c r="C304" s="36">
        <v>0</v>
      </c>
      <c r="D304" s="33" t="str">
        <f t="shared" si="35"/>
        <v/>
      </c>
      <c r="E304" s="5"/>
    </row>
    <row r="305" spans="1:5" ht="9.75" customHeight="1" x14ac:dyDescent="0.25">
      <c r="A305" s="46">
        <v>5522</v>
      </c>
      <c r="B305" s="5" t="s">
        <v>289</v>
      </c>
      <c r="C305" s="36">
        <v>0</v>
      </c>
      <c r="D305" s="33" t="str">
        <f t="shared" si="35"/>
        <v/>
      </c>
      <c r="E305" s="5"/>
    </row>
    <row r="306" spans="1:5" ht="9.75" customHeight="1" x14ac:dyDescent="0.25">
      <c r="A306" s="45">
        <v>5530</v>
      </c>
      <c r="B306" s="31" t="s">
        <v>290</v>
      </c>
      <c r="C306" s="32">
        <v>0</v>
      </c>
      <c r="D306" s="33" t="str">
        <f t="shared" ref="D306:D311" si="36">IFERROR(C306/$C$306,"")</f>
        <v/>
      </c>
      <c r="E306" s="5"/>
    </row>
    <row r="307" spans="1:5" ht="9.75" customHeight="1" x14ac:dyDescent="0.25">
      <c r="A307" s="46">
        <v>5531</v>
      </c>
      <c r="B307" s="5" t="s">
        <v>291</v>
      </c>
      <c r="C307" s="36">
        <v>0</v>
      </c>
      <c r="D307" s="33" t="str">
        <f t="shared" si="36"/>
        <v/>
      </c>
      <c r="E307" s="5"/>
    </row>
    <row r="308" spans="1:5" ht="9.75" customHeight="1" x14ac:dyDescent="0.25">
      <c r="A308" s="46">
        <v>5532</v>
      </c>
      <c r="B308" s="5" t="s">
        <v>292</v>
      </c>
      <c r="C308" s="36">
        <v>0</v>
      </c>
      <c r="D308" s="33" t="str">
        <f t="shared" si="36"/>
        <v/>
      </c>
      <c r="E308" s="5"/>
    </row>
    <row r="309" spans="1:5" ht="9.75" customHeight="1" x14ac:dyDescent="0.25">
      <c r="A309" s="46">
        <v>5533</v>
      </c>
      <c r="B309" s="5" t="s">
        <v>293</v>
      </c>
      <c r="C309" s="36">
        <v>0</v>
      </c>
      <c r="D309" s="33" t="str">
        <f t="shared" si="36"/>
        <v/>
      </c>
      <c r="E309" s="5"/>
    </row>
    <row r="310" spans="1:5" ht="9.75" customHeight="1" x14ac:dyDescent="0.25">
      <c r="A310" s="46">
        <v>5534</v>
      </c>
      <c r="B310" s="5" t="s">
        <v>294</v>
      </c>
      <c r="C310" s="36">
        <v>0</v>
      </c>
      <c r="D310" s="33" t="str">
        <f t="shared" si="36"/>
        <v/>
      </c>
      <c r="E310" s="5"/>
    </row>
    <row r="311" spans="1:5" ht="9.75" customHeight="1" x14ac:dyDescent="0.25">
      <c r="A311" s="46">
        <v>5535</v>
      </c>
      <c r="B311" s="5" t="s">
        <v>295</v>
      </c>
      <c r="C311" s="36">
        <v>0</v>
      </c>
      <c r="D311" s="33" t="str">
        <f t="shared" si="36"/>
        <v/>
      </c>
      <c r="E311" s="5"/>
    </row>
    <row r="312" spans="1:5" ht="9.75" customHeight="1" x14ac:dyDescent="0.25">
      <c r="A312" s="45">
        <v>5590</v>
      </c>
      <c r="B312" s="31" t="s">
        <v>297</v>
      </c>
      <c r="C312" s="32">
        <v>0</v>
      </c>
      <c r="D312" s="33" t="str">
        <f t="shared" ref="D312:D321" si="37">IFERROR(C312/$C$312,"")</f>
        <v/>
      </c>
      <c r="E312" s="5"/>
    </row>
    <row r="313" spans="1:5" ht="9.75" customHeight="1" x14ac:dyDescent="0.25">
      <c r="A313" s="46">
        <v>5591</v>
      </c>
      <c r="B313" s="5" t="s">
        <v>298</v>
      </c>
      <c r="C313" s="36">
        <v>0</v>
      </c>
      <c r="D313" s="33" t="str">
        <f t="shared" si="37"/>
        <v/>
      </c>
      <c r="E313" s="5"/>
    </row>
    <row r="314" spans="1:5" ht="9.75" customHeight="1" x14ac:dyDescent="0.25">
      <c r="A314" s="46">
        <v>5592</v>
      </c>
      <c r="B314" s="5" t="s">
        <v>299</v>
      </c>
      <c r="C314" s="36">
        <v>0</v>
      </c>
      <c r="D314" s="33" t="str">
        <f t="shared" si="37"/>
        <v/>
      </c>
      <c r="E314" s="5"/>
    </row>
    <row r="315" spans="1:5" ht="9.75" customHeight="1" x14ac:dyDescent="0.25">
      <c r="A315" s="46">
        <v>5593</v>
      </c>
      <c r="B315" s="5" t="s">
        <v>300</v>
      </c>
      <c r="C315" s="36">
        <v>0</v>
      </c>
      <c r="D315" s="33" t="str">
        <f t="shared" si="37"/>
        <v/>
      </c>
      <c r="E315" s="5"/>
    </row>
    <row r="316" spans="1:5" ht="9.75" customHeight="1" x14ac:dyDescent="0.25">
      <c r="A316" s="46">
        <v>5594</v>
      </c>
      <c r="B316" s="5" t="s">
        <v>301</v>
      </c>
      <c r="C316" s="36">
        <v>0</v>
      </c>
      <c r="D316" s="33" t="str">
        <f t="shared" si="37"/>
        <v/>
      </c>
      <c r="E316" s="5"/>
    </row>
    <row r="317" spans="1:5" ht="9.75" customHeight="1" x14ac:dyDescent="0.25">
      <c r="A317" s="46">
        <v>5595</v>
      </c>
      <c r="B317" s="5" t="s">
        <v>302</v>
      </c>
      <c r="C317" s="36">
        <v>0</v>
      </c>
      <c r="D317" s="33" t="str">
        <f t="shared" si="37"/>
        <v/>
      </c>
      <c r="E317" s="5"/>
    </row>
    <row r="318" spans="1:5" ht="9.75" customHeight="1" x14ac:dyDescent="0.25">
      <c r="A318" s="46">
        <v>5596</v>
      </c>
      <c r="B318" s="5" t="s">
        <v>183</v>
      </c>
      <c r="C318" s="36">
        <v>0</v>
      </c>
      <c r="D318" s="33" t="str">
        <f t="shared" si="37"/>
        <v/>
      </c>
      <c r="E318" s="5"/>
    </row>
    <row r="319" spans="1:5" ht="9.75" customHeight="1" x14ac:dyDescent="0.25">
      <c r="A319" s="46">
        <v>5597</v>
      </c>
      <c r="B319" s="5" t="s">
        <v>303</v>
      </c>
      <c r="C319" s="36">
        <v>0</v>
      </c>
      <c r="D319" s="33" t="str">
        <f t="shared" si="37"/>
        <v/>
      </c>
      <c r="E319" s="5"/>
    </row>
    <row r="320" spans="1:5" ht="9.75" customHeight="1" x14ac:dyDescent="0.25">
      <c r="A320" s="46">
        <v>5598</v>
      </c>
      <c r="B320" s="5" t="s">
        <v>304</v>
      </c>
      <c r="C320" s="36">
        <v>0</v>
      </c>
      <c r="D320" s="33" t="str">
        <f t="shared" si="37"/>
        <v/>
      </c>
      <c r="E320" s="5"/>
    </row>
    <row r="321" spans="1:5" ht="9.75" customHeight="1" x14ac:dyDescent="0.25">
      <c r="A321" s="46">
        <v>5599</v>
      </c>
      <c r="B321" s="5" t="s">
        <v>305</v>
      </c>
      <c r="C321" s="36">
        <v>0</v>
      </c>
      <c r="D321" s="33" t="str">
        <f t="shared" si="37"/>
        <v/>
      </c>
      <c r="E321" s="5"/>
    </row>
    <row r="322" spans="1:5" ht="9.75" customHeight="1" x14ac:dyDescent="0.25">
      <c r="A322" s="45">
        <v>5600</v>
      </c>
      <c r="B322" s="31" t="s">
        <v>306</v>
      </c>
      <c r="C322" s="32">
        <v>0</v>
      </c>
      <c r="D322" s="33"/>
      <c r="E322" s="5"/>
    </row>
    <row r="323" spans="1:5" ht="9.75" customHeight="1" x14ac:dyDescent="0.25">
      <c r="A323" s="45">
        <v>5610</v>
      </c>
      <c r="B323" s="31" t="s">
        <v>307</v>
      </c>
      <c r="C323" s="32">
        <v>0</v>
      </c>
      <c r="D323" s="33" t="str">
        <f t="shared" ref="D323:D324" si="38">IFERROR(C323/$C$323,"")</f>
        <v/>
      </c>
      <c r="E323" s="5"/>
    </row>
    <row r="324" spans="1:5" ht="9.75" customHeight="1" x14ac:dyDescent="0.25">
      <c r="A324" s="46">
        <v>5611</v>
      </c>
      <c r="B324" s="5" t="s">
        <v>308</v>
      </c>
      <c r="C324" s="36">
        <v>0</v>
      </c>
      <c r="D324" s="33" t="str">
        <f t="shared" si="38"/>
        <v/>
      </c>
      <c r="E324" s="5"/>
    </row>
    <row r="325" spans="1:5" ht="9.75" customHeight="1" x14ac:dyDescent="0.25">
      <c r="A325" s="25"/>
      <c r="B325" s="25"/>
      <c r="C325" s="25"/>
      <c r="D325" s="26"/>
      <c r="E325" s="25"/>
    </row>
    <row r="326" spans="1:5" ht="9.75" customHeight="1" x14ac:dyDescent="0.25">
      <c r="A326" s="25"/>
      <c r="B326" s="25" t="s">
        <v>309</v>
      </c>
      <c r="C326" s="25"/>
      <c r="D326" s="26"/>
      <c r="E326" s="25"/>
    </row>
  </sheetData>
  <autoFilter ref="A116:C324" xr:uid="{00000000-0009-0000-0000-000033000000}"/>
  <mergeCells count="4">
    <mergeCell ref="A1:C1"/>
    <mergeCell ref="A2:C2"/>
    <mergeCell ref="A3:C3"/>
    <mergeCell ref="A4:C4"/>
  </mergeCells>
  <pageMargins left="0.7" right="0.7" top="0.75" bottom="0.75" header="0" footer="0"/>
  <pageSetup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41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32.42578125"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11" width="10.85546875" bestFit="1" customWidth="1"/>
    <col min="12" max="12" width="12.7109375" bestFit="1" customWidth="1"/>
    <col min="13" max="13" width="10" bestFit="1" customWidth="1"/>
    <col min="14" max="26" width="9.140625" customWidth="1"/>
  </cols>
  <sheetData>
    <row r="1" spans="1:8" ht="11.25" customHeight="1" x14ac:dyDescent="0.25">
      <c r="A1" s="522" t="s">
        <v>1964</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1961</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0</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9.75" customHeight="1" x14ac:dyDescent="0.25">
      <c r="A15" s="53">
        <v>1122</v>
      </c>
      <c r="B15" s="25" t="s">
        <v>318</v>
      </c>
      <c r="C15" s="225">
        <f>SUM(C16:C24)</f>
        <v>58860.03</v>
      </c>
      <c r="D15" s="225">
        <f t="shared" ref="D15:G15" si="1">SUM(D16:D24)</f>
        <v>72959.070000000007</v>
      </c>
      <c r="E15" s="225">
        <f t="shared" si="1"/>
        <v>109480.07</v>
      </c>
      <c r="F15" s="225">
        <f t="shared" si="1"/>
        <v>50222.06</v>
      </c>
      <c r="G15" s="225">
        <f t="shared" si="1"/>
        <v>64179.76</v>
      </c>
      <c r="H15" s="226"/>
    </row>
    <row r="16" spans="1:8" ht="9.75" customHeight="1" x14ac:dyDescent="0.25">
      <c r="A16" s="227" t="s">
        <v>928</v>
      </c>
      <c r="B16" s="25" t="s">
        <v>929</v>
      </c>
      <c r="C16" s="219">
        <v>10028.6</v>
      </c>
      <c r="D16" s="219">
        <v>10028.6</v>
      </c>
      <c r="E16" s="219">
        <v>10028.6</v>
      </c>
      <c r="F16" s="219">
        <v>10028.6</v>
      </c>
      <c r="G16" s="219">
        <v>10028.6</v>
      </c>
      <c r="H16" s="218" t="s">
        <v>930</v>
      </c>
    </row>
    <row r="17" spans="1:8" ht="9.75" customHeight="1" x14ac:dyDescent="0.25">
      <c r="A17" s="227" t="s">
        <v>931</v>
      </c>
      <c r="B17" s="25" t="s">
        <v>932</v>
      </c>
      <c r="C17" s="219">
        <v>7192</v>
      </c>
      <c r="D17" s="219">
        <v>7192</v>
      </c>
      <c r="E17" s="219">
        <v>7192</v>
      </c>
      <c r="F17" s="219">
        <v>7192</v>
      </c>
      <c r="G17" s="219">
        <v>7192</v>
      </c>
      <c r="H17" s="218" t="s">
        <v>930</v>
      </c>
    </row>
    <row r="18" spans="1:8" ht="9.75" customHeight="1" x14ac:dyDescent="0.25">
      <c r="A18" s="227" t="s">
        <v>933</v>
      </c>
      <c r="B18" s="25" t="s">
        <v>934</v>
      </c>
      <c r="C18" s="219">
        <v>6313.3</v>
      </c>
      <c r="D18" s="219">
        <v>6313.3</v>
      </c>
      <c r="E18" s="219">
        <v>6313.3</v>
      </c>
      <c r="F18" s="219">
        <v>6313.3</v>
      </c>
      <c r="G18" s="220">
        <v>0</v>
      </c>
      <c r="H18" s="218" t="s">
        <v>930</v>
      </c>
    </row>
    <row r="19" spans="1:8" ht="9.75" customHeight="1" x14ac:dyDescent="0.25">
      <c r="A19" s="227" t="s">
        <v>935</v>
      </c>
      <c r="B19" s="25" t="s">
        <v>936</v>
      </c>
      <c r="C19" s="219">
        <v>5800.96</v>
      </c>
      <c r="D19" s="219">
        <v>15196</v>
      </c>
      <c r="E19" s="219">
        <v>5800</v>
      </c>
      <c r="F19" s="219">
        <v>5800</v>
      </c>
      <c r="G19" s="219">
        <v>10440</v>
      </c>
      <c r="H19" s="218" t="s">
        <v>930</v>
      </c>
    </row>
    <row r="20" spans="1:8" ht="9.75" customHeight="1" x14ac:dyDescent="0.25">
      <c r="A20" s="227" t="s">
        <v>937</v>
      </c>
      <c r="B20" s="25" t="s">
        <v>938</v>
      </c>
      <c r="C20" s="219">
        <v>12188.16</v>
      </c>
      <c r="D20" s="219">
        <v>12188.16</v>
      </c>
      <c r="E20" s="219">
        <v>12188.16</v>
      </c>
      <c r="F20" s="219">
        <v>12188.16</v>
      </c>
      <c r="G20" s="220">
        <v>36519.160000000003</v>
      </c>
      <c r="H20" s="218" t="s">
        <v>930</v>
      </c>
    </row>
    <row r="21" spans="1:8" ht="9.75" customHeight="1" x14ac:dyDescent="0.25">
      <c r="A21" s="227" t="s">
        <v>939</v>
      </c>
      <c r="B21" s="25" t="s">
        <v>940</v>
      </c>
      <c r="C21" s="228">
        <v>0</v>
      </c>
      <c r="D21" s="219">
        <v>4704</v>
      </c>
      <c r="E21" s="219">
        <v>0</v>
      </c>
      <c r="F21" s="219">
        <v>0</v>
      </c>
      <c r="G21" s="220">
        <v>0</v>
      </c>
      <c r="H21" s="218"/>
    </row>
    <row r="22" spans="1:8" ht="9.75" customHeight="1" x14ac:dyDescent="0.25">
      <c r="A22" s="227" t="s">
        <v>941</v>
      </c>
      <c r="B22" s="25" t="s">
        <v>942</v>
      </c>
      <c r="C22" s="219">
        <v>1179.01</v>
      </c>
      <c r="D22" s="219">
        <v>1179.01</v>
      </c>
      <c r="E22" s="219">
        <v>51800.01</v>
      </c>
      <c r="F22" s="220">
        <v>0</v>
      </c>
      <c r="G22" s="220">
        <v>0</v>
      </c>
      <c r="H22" s="218" t="s">
        <v>930</v>
      </c>
    </row>
    <row r="23" spans="1:8" ht="9.75" customHeight="1" x14ac:dyDescent="0.25">
      <c r="A23" s="227" t="s">
        <v>943</v>
      </c>
      <c r="B23" s="25" t="s">
        <v>944</v>
      </c>
      <c r="C23" s="219">
        <v>8700</v>
      </c>
      <c r="D23" s="219">
        <v>8700</v>
      </c>
      <c r="E23" s="219">
        <v>8700</v>
      </c>
      <c r="F23" s="219">
        <v>8700</v>
      </c>
      <c r="G23" s="219">
        <v>0</v>
      </c>
      <c r="H23" s="218" t="s">
        <v>930</v>
      </c>
    </row>
    <row r="24" spans="1:8" ht="9.75" customHeight="1" x14ac:dyDescent="0.25">
      <c r="A24" s="227" t="s">
        <v>945</v>
      </c>
      <c r="B24" s="25" t="s">
        <v>946</v>
      </c>
      <c r="C24" s="219">
        <v>7458</v>
      </c>
      <c r="D24" s="219">
        <v>7458</v>
      </c>
      <c r="E24" s="219">
        <v>7458</v>
      </c>
      <c r="F24" s="219">
        <v>0</v>
      </c>
      <c r="G24" s="219">
        <v>0</v>
      </c>
      <c r="H24" s="218" t="s">
        <v>930</v>
      </c>
    </row>
    <row r="25" spans="1:8" ht="9.75" customHeight="1" x14ac:dyDescent="0.25">
      <c r="A25" s="53">
        <v>1124</v>
      </c>
      <c r="B25" s="25" t="s">
        <v>319</v>
      </c>
      <c r="C25" s="225">
        <f>SUM(C26:C27)</f>
        <v>1413406.32</v>
      </c>
      <c r="D25" s="225">
        <f t="shared" ref="D25:G25" si="2">SUM(D26:D27)</f>
        <v>2042737.69</v>
      </c>
      <c r="E25" s="225">
        <f t="shared" si="2"/>
        <v>3233718.07</v>
      </c>
      <c r="F25" s="225">
        <f t="shared" si="2"/>
        <v>3858107.78</v>
      </c>
      <c r="G25" s="225">
        <f t="shared" si="2"/>
        <v>3861726.08</v>
      </c>
      <c r="H25" s="25"/>
    </row>
    <row r="26" spans="1:8" ht="9.75" customHeight="1" x14ac:dyDescent="0.25">
      <c r="A26" s="53" t="s">
        <v>947</v>
      </c>
      <c r="B26" s="25" t="s">
        <v>948</v>
      </c>
      <c r="C26" s="219">
        <v>1336523.6000000001</v>
      </c>
      <c r="D26" s="219">
        <v>1965965.75</v>
      </c>
      <c r="E26" s="219">
        <v>3136704.75</v>
      </c>
      <c r="F26" s="219">
        <v>3797811.48</v>
      </c>
      <c r="G26" s="219">
        <v>3813527.67</v>
      </c>
      <c r="H26" s="25"/>
    </row>
    <row r="27" spans="1:8" ht="9.75" customHeight="1" x14ac:dyDescent="0.25">
      <c r="A27" s="53" t="s">
        <v>949</v>
      </c>
      <c r="B27" s="25" t="s">
        <v>950</v>
      </c>
      <c r="C27" s="219">
        <v>76882.720000000001</v>
      </c>
      <c r="D27" s="219">
        <v>76771.94</v>
      </c>
      <c r="E27" s="219">
        <v>97013.32</v>
      </c>
      <c r="F27" s="220">
        <v>60296.3</v>
      </c>
      <c r="G27" s="220">
        <v>48198.41</v>
      </c>
      <c r="H27" s="25"/>
    </row>
    <row r="28" spans="1:8" ht="9.75" customHeight="1" x14ac:dyDescent="0.25">
      <c r="A28" s="53"/>
      <c r="B28" s="25"/>
      <c r="C28" s="54"/>
      <c r="D28" s="54"/>
      <c r="E28" s="54"/>
      <c r="F28" s="54"/>
      <c r="G28" s="54"/>
      <c r="H28" s="25"/>
    </row>
    <row r="29" spans="1:8" ht="9.75" customHeight="1" x14ac:dyDescent="0.25">
      <c r="A29" s="53"/>
      <c r="B29" s="25"/>
      <c r="C29" s="54"/>
      <c r="D29" s="54"/>
      <c r="E29" s="54"/>
      <c r="F29" s="54"/>
      <c r="G29" s="54"/>
      <c r="H29" s="25"/>
    </row>
    <row r="31" spans="1:8" ht="9.75" customHeight="1" x14ac:dyDescent="0.25">
      <c r="A31" s="115" t="s">
        <v>320</v>
      </c>
      <c r="B31" s="115"/>
      <c r="C31" s="115"/>
      <c r="D31" s="115"/>
      <c r="E31" s="115"/>
      <c r="F31" s="115"/>
      <c r="G31" s="115"/>
      <c r="H31" s="115"/>
    </row>
    <row r="32" spans="1:8" ht="9.75" customHeight="1" x14ac:dyDescent="0.25">
      <c r="A32" s="28" t="s">
        <v>99</v>
      </c>
      <c r="B32" s="28" t="s">
        <v>100</v>
      </c>
      <c r="C32" s="28" t="s">
        <v>101</v>
      </c>
      <c r="D32" s="28" t="s">
        <v>321</v>
      </c>
      <c r="E32" s="28" t="s">
        <v>322</v>
      </c>
      <c r="F32" s="28" t="s">
        <v>323</v>
      </c>
      <c r="G32" s="28" t="s">
        <v>324</v>
      </c>
      <c r="H32" s="28" t="s">
        <v>325</v>
      </c>
    </row>
    <row r="33" spans="1:8" ht="9.75" customHeight="1" x14ac:dyDescent="0.25">
      <c r="A33" s="53">
        <v>1123</v>
      </c>
      <c r="B33" s="25" t="s">
        <v>326</v>
      </c>
      <c r="C33" s="61">
        <f>SUM(C34:C91)</f>
        <v>679138.28000000014</v>
      </c>
      <c r="D33" s="61">
        <f t="shared" ref="D33:G33" si="3">SUM(D34:D91)</f>
        <v>2703.01</v>
      </c>
      <c r="E33" s="61">
        <f t="shared" si="3"/>
        <v>4865.7</v>
      </c>
      <c r="F33" s="61">
        <f t="shared" si="3"/>
        <v>0</v>
      </c>
      <c r="G33" s="61">
        <f t="shared" si="3"/>
        <v>671569.57000000018</v>
      </c>
      <c r="H33" s="25"/>
    </row>
    <row r="34" spans="1:8" ht="9.75" customHeight="1" x14ac:dyDescent="0.25">
      <c r="A34" s="227" t="s">
        <v>951</v>
      </c>
      <c r="B34" s="218" t="s">
        <v>952</v>
      </c>
      <c r="C34" s="219">
        <v>2554</v>
      </c>
      <c r="D34" s="54">
        <f>+C34</f>
        <v>2554</v>
      </c>
      <c r="E34" s="54">
        <v>0</v>
      </c>
      <c r="F34" s="54">
        <v>0</v>
      </c>
      <c r="G34" s="219">
        <v>0</v>
      </c>
      <c r="H34" s="25"/>
    </row>
    <row r="35" spans="1:8" ht="46.5" customHeight="1" x14ac:dyDescent="0.25">
      <c r="A35" s="302" t="s">
        <v>953</v>
      </c>
      <c r="B35" s="294" t="s">
        <v>954</v>
      </c>
      <c r="C35" s="303">
        <v>610265.59999999998</v>
      </c>
      <c r="D35" s="301">
        <v>0</v>
      </c>
      <c r="E35" s="301">
        <v>0</v>
      </c>
      <c r="F35" s="301">
        <v>0</v>
      </c>
      <c r="G35" s="303">
        <v>610265.59999999998</v>
      </c>
      <c r="H35" s="229" t="s">
        <v>955</v>
      </c>
    </row>
    <row r="36" spans="1:8" ht="9.75" customHeight="1" x14ac:dyDescent="0.25">
      <c r="A36" s="227" t="s">
        <v>956</v>
      </c>
      <c r="B36" s="218" t="s">
        <v>957</v>
      </c>
      <c r="C36" s="219">
        <v>1419</v>
      </c>
      <c r="D36" s="54">
        <v>0</v>
      </c>
      <c r="E36" s="54">
        <v>0</v>
      </c>
      <c r="F36" s="54">
        <v>0</v>
      </c>
      <c r="G36" s="219">
        <v>1419</v>
      </c>
      <c r="H36" s="218" t="s">
        <v>958</v>
      </c>
    </row>
    <row r="37" spans="1:8" ht="9.75" customHeight="1" x14ac:dyDescent="0.25">
      <c r="A37" s="227" t="s">
        <v>959</v>
      </c>
      <c r="B37" s="218" t="s">
        <v>960</v>
      </c>
      <c r="C37" s="219">
        <v>2100</v>
      </c>
      <c r="D37" s="54">
        <v>0</v>
      </c>
      <c r="E37" s="54">
        <v>0</v>
      </c>
      <c r="F37" s="54">
        <v>0</v>
      </c>
      <c r="G37" s="219">
        <v>2100</v>
      </c>
      <c r="H37" s="218" t="s">
        <v>958</v>
      </c>
    </row>
    <row r="38" spans="1:8" ht="9.75" customHeight="1" x14ac:dyDescent="0.25">
      <c r="A38" s="227" t="s">
        <v>961</v>
      </c>
      <c r="B38" s="218" t="s">
        <v>962</v>
      </c>
      <c r="C38" s="219">
        <v>34.369999999999997</v>
      </c>
      <c r="D38" s="54">
        <v>0</v>
      </c>
      <c r="E38" s="54">
        <v>0</v>
      </c>
      <c r="F38" s="54">
        <v>0</v>
      </c>
      <c r="G38" s="219">
        <v>34.369999999999997</v>
      </c>
      <c r="H38" s="218" t="s">
        <v>958</v>
      </c>
    </row>
    <row r="39" spans="1:8" ht="9.75" customHeight="1" x14ac:dyDescent="0.25">
      <c r="A39" s="227" t="s">
        <v>963</v>
      </c>
      <c r="B39" s="218" t="s">
        <v>964</v>
      </c>
      <c r="C39" s="219">
        <v>18.190000000000001</v>
      </c>
      <c r="D39" s="54">
        <v>0</v>
      </c>
      <c r="E39" s="54">
        <v>0</v>
      </c>
      <c r="F39" s="54">
        <v>0</v>
      </c>
      <c r="G39" s="219">
        <v>18.190000000000001</v>
      </c>
      <c r="H39" s="218" t="s">
        <v>958</v>
      </c>
    </row>
    <row r="40" spans="1:8" ht="9.75" customHeight="1" x14ac:dyDescent="0.25">
      <c r="A40" s="227" t="s">
        <v>965</v>
      </c>
      <c r="B40" s="218" t="s">
        <v>966</v>
      </c>
      <c r="C40" s="219">
        <v>46.11</v>
      </c>
      <c r="D40" s="54">
        <v>0</v>
      </c>
      <c r="E40" s="54">
        <v>0</v>
      </c>
      <c r="F40" s="54">
        <v>0</v>
      </c>
      <c r="G40" s="219">
        <v>46.11</v>
      </c>
      <c r="H40" s="218" t="s">
        <v>958</v>
      </c>
    </row>
    <row r="41" spans="1:8" ht="9.75" customHeight="1" x14ac:dyDescent="0.25">
      <c r="A41" s="227" t="s">
        <v>967</v>
      </c>
      <c r="B41" s="218" t="s">
        <v>968</v>
      </c>
      <c r="C41" s="219">
        <v>4175.8999999999996</v>
      </c>
      <c r="D41" s="54">
        <v>0</v>
      </c>
      <c r="E41" s="54">
        <v>0</v>
      </c>
      <c r="F41" s="54">
        <v>0</v>
      </c>
      <c r="G41" s="219">
        <v>4175.8999999999996</v>
      </c>
      <c r="H41" s="218" t="s">
        <v>958</v>
      </c>
    </row>
    <row r="42" spans="1:8" ht="9.75" customHeight="1" x14ac:dyDescent="0.25">
      <c r="A42" s="227" t="s">
        <v>969</v>
      </c>
      <c r="B42" s="218" t="s">
        <v>970</v>
      </c>
      <c r="C42" s="219">
        <v>5800</v>
      </c>
      <c r="D42" s="54">
        <v>0</v>
      </c>
      <c r="E42" s="54">
        <v>0</v>
      </c>
      <c r="F42" s="54">
        <v>0</v>
      </c>
      <c r="G42" s="219">
        <v>5800</v>
      </c>
      <c r="H42" s="218" t="s">
        <v>958</v>
      </c>
    </row>
    <row r="43" spans="1:8" ht="9.75" customHeight="1" x14ac:dyDescent="0.25">
      <c r="A43" s="227" t="s">
        <v>971</v>
      </c>
      <c r="B43" s="218" t="s">
        <v>972</v>
      </c>
      <c r="C43" s="219">
        <v>149.01</v>
      </c>
      <c r="D43" s="54">
        <f>+C43</f>
        <v>149.01</v>
      </c>
      <c r="E43" s="54">
        <v>0</v>
      </c>
      <c r="F43" s="54">
        <v>0</v>
      </c>
      <c r="G43" s="219">
        <v>0</v>
      </c>
      <c r="H43" s="218" t="s">
        <v>958</v>
      </c>
    </row>
    <row r="44" spans="1:8" ht="9.75" customHeight="1" x14ac:dyDescent="0.25">
      <c r="A44" s="227" t="s">
        <v>973</v>
      </c>
      <c r="B44" s="218" t="s">
        <v>974</v>
      </c>
      <c r="C44" s="219">
        <v>2500</v>
      </c>
      <c r="D44" s="54">
        <v>0</v>
      </c>
      <c r="E44" s="54">
        <v>0</v>
      </c>
      <c r="F44" s="54">
        <v>0</v>
      </c>
      <c r="G44" s="219">
        <v>2500</v>
      </c>
      <c r="H44" s="37" t="s">
        <v>975</v>
      </c>
    </row>
    <row r="45" spans="1:8" ht="9.75" customHeight="1" x14ac:dyDescent="0.25">
      <c r="A45" s="227" t="s">
        <v>976</v>
      </c>
      <c r="B45" s="218" t="s">
        <v>977</v>
      </c>
      <c r="C45" s="219">
        <v>1228.1500000000001</v>
      </c>
      <c r="D45" s="54">
        <v>0</v>
      </c>
      <c r="E45" s="54">
        <v>0</v>
      </c>
      <c r="F45" s="54">
        <v>0</v>
      </c>
      <c r="G45" s="219">
        <v>1228.1500000000001</v>
      </c>
      <c r="H45" s="37" t="s">
        <v>975</v>
      </c>
    </row>
    <row r="46" spans="1:8" ht="9.75" customHeight="1" x14ac:dyDescent="0.25">
      <c r="A46" s="227" t="s">
        <v>978</v>
      </c>
      <c r="B46" s="218" t="s">
        <v>979</v>
      </c>
      <c r="C46" s="219">
        <v>250</v>
      </c>
      <c r="D46" s="54">
        <v>0</v>
      </c>
      <c r="E46" s="54">
        <v>0</v>
      </c>
      <c r="F46" s="54">
        <v>0</v>
      </c>
      <c r="G46" s="219">
        <v>250</v>
      </c>
      <c r="H46" s="37" t="s">
        <v>975</v>
      </c>
    </row>
    <row r="47" spans="1:8" ht="9.75" customHeight="1" x14ac:dyDescent="0.25">
      <c r="A47" s="227" t="s">
        <v>980</v>
      </c>
      <c r="B47" s="218" t="s">
        <v>981</v>
      </c>
      <c r="C47" s="219">
        <v>250.01</v>
      </c>
      <c r="D47" s="54">
        <v>0</v>
      </c>
      <c r="E47" s="54">
        <v>0</v>
      </c>
      <c r="F47" s="54">
        <v>0</v>
      </c>
      <c r="G47" s="219">
        <v>250.01</v>
      </c>
      <c r="H47" s="37" t="s">
        <v>975</v>
      </c>
    </row>
    <row r="48" spans="1:8" ht="9.75" customHeight="1" x14ac:dyDescent="0.25">
      <c r="A48" s="227" t="s">
        <v>982</v>
      </c>
      <c r="B48" s="218" t="s">
        <v>983</v>
      </c>
      <c r="C48" s="219">
        <v>1049.04</v>
      </c>
      <c r="D48" s="54">
        <v>0</v>
      </c>
      <c r="E48" s="54">
        <v>0</v>
      </c>
      <c r="F48" s="54">
        <v>0</v>
      </c>
      <c r="G48" s="219">
        <v>1049.04</v>
      </c>
      <c r="H48" s="37" t="s">
        <v>975</v>
      </c>
    </row>
    <row r="49" spans="1:8" ht="9.75" customHeight="1" x14ac:dyDescent="0.25">
      <c r="A49" s="227" t="s">
        <v>984</v>
      </c>
      <c r="B49" s="218" t="s">
        <v>985</v>
      </c>
      <c r="C49" s="219">
        <v>431.55</v>
      </c>
      <c r="D49" s="54">
        <v>0</v>
      </c>
      <c r="E49" s="54">
        <v>0</v>
      </c>
      <c r="F49" s="54">
        <v>0</v>
      </c>
      <c r="G49" s="219">
        <v>431.55</v>
      </c>
      <c r="H49" s="37" t="s">
        <v>975</v>
      </c>
    </row>
    <row r="50" spans="1:8" ht="9.75" customHeight="1" x14ac:dyDescent="0.25">
      <c r="A50" s="227" t="s">
        <v>986</v>
      </c>
      <c r="B50" s="218" t="s">
        <v>987</v>
      </c>
      <c r="C50" s="219">
        <v>1462.13</v>
      </c>
      <c r="D50" s="54">
        <v>0</v>
      </c>
      <c r="E50" s="54">
        <v>0</v>
      </c>
      <c r="F50" s="54">
        <v>0</v>
      </c>
      <c r="G50" s="219">
        <v>1462.13</v>
      </c>
      <c r="H50" s="37" t="s">
        <v>975</v>
      </c>
    </row>
    <row r="51" spans="1:8" ht="9.75" customHeight="1" x14ac:dyDescent="0.25">
      <c r="A51" s="227" t="s">
        <v>988</v>
      </c>
      <c r="B51" s="218" t="s">
        <v>989</v>
      </c>
      <c r="C51" s="219">
        <v>439.8</v>
      </c>
      <c r="D51" s="54">
        <v>0</v>
      </c>
      <c r="E51" s="54">
        <v>0</v>
      </c>
      <c r="F51" s="54">
        <v>0</v>
      </c>
      <c r="G51" s="219">
        <v>439.8</v>
      </c>
      <c r="H51" s="37" t="s">
        <v>975</v>
      </c>
    </row>
    <row r="52" spans="1:8" ht="9.75" customHeight="1" x14ac:dyDescent="0.25">
      <c r="A52" s="227" t="s">
        <v>990</v>
      </c>
      <c r="B52" s="218" t="s">
        <v>991</v>
      </c>
      <c r="C52" s="219">
        <v>693.45</v>
      </c>
      <c r="D52" s="54">
        <v>0</v>
      </c>
      <c r="E52" s="54">
        <v>0</v>
      </c>
      <c r="F52" s="54">
        <v>0</v>
      </c>
      <c r="G52" s="219">
        <v>693.45</v>
      </c>
      <c r="H52" s="37" t="s">
        <v>975</v>
      </c>
    </row>
    <row r="53" spans="1:8" ht="9.75" customHeight="1" x14ac:dyDescent="0.25">
      <c r="A53" s="227" t="s">
        <v>992</v>
      </c>
      <c r="B53" s="218" t="s">
        <v>993</v>
      </c>
      <c r="C53" s="219">
        <v>119.1</v>
      </c>
      <c r="D53" s="54">
        <v>0</v>
      </c>
      <c r="E53" s="54">
        <v>0</v>
      </c>
      <c r="F53" s="54">
        <v>0</v>
      </c>
      <c r="G53" s="219">
        <v>119.1</v>
      </c>
      <c r="H53" s="37" t="s">
        <v>975</v>
      </c>
    </row>
    <row r="54" spans="1:8" ht="9.75" customHeight="1" x14ac:dyDescent="0.25">
      <c r="A54" s="227" t="s">
        <v>994</v>
      </c>
      <c r="B54" s="218" t="s">
        <v>995</v>
      </c>
      <c r="C54" s="219">
        <v>179.1</v>
      </c>
      <c r="D54" s="54">
        <v>0</v>
      </c>
      <c r="E54" s="54">
        <v>0</v>
      </c>
      <c r="F54" s="54">
        <v>0</v>
      </c>
      <c r="G54" s="219">
        <v>179.1</v>
      </c>
      <c r="H54" s="37" t="s">
        <v>975</v>
      </c>
    </row>
    <row r="55" spans="1:8" ht="9.75" customHeight="1" x14ac:dyDescent="0.25">
      <c r="A55" s="227" t="s">
        <v>996</v>
      </c>
      <c r="B55" s="218" t="s">
        <v>997</v>
      </c>
      <c r="C55" s="219">
        <v>2000</v>
      </c>
      <c r="D55" s="54">
        <v>0</v>
      </c>
      <c r="E55" s="54">
        <v>0</v>
      </c>
      <c r="F55" s="54">
        <v>0</v>
      </c>
      <c r="G55" s="219">
        <v>2000</v>
      </c>
      <c r="H55" s="37" t="s">
        <v>975</v>
      </c>
    </row>
    <row r="56" spans="1:8" ht="9.75" customHeight="1" x14ac:dyDescent="0.25">
      <c r="A56" s="227" t="s">
        <v>998</v>
      </c>
      <c r="B56" s="218" t="s">
        <v>999</v>
      </c>
      <c r="C56" s="219">
        <v>215.78</v>
      </c>
      <c r="D56" s="54">
        <v>0</v>
      </c>
      <c r="E56" s="54">
        <v>0</v>
      </c>
      <c r="F56" s="54">
        <v>0</v>
      </c>
      <c r="G56" s="219">
        <v>215.78</v>
      </c>
      <c r="H56" s="37" t="s">
        <v>975</v>
      </c>
    </row>
    <row r="57" spans="1:8" ht="9.75" customHeight="1" x14ac:dyDescent="0.25">
      <c r="A57" s="227" t="s">
        <v>1000</v>
      </c>
      <c r="B57" s="218" t="s">
        <v>1001</v>
      </c>
      <c r="C57" s="219">
        <v>5000</v>
      </c>
      <c r="D57" s="54">
        <v>0</v>
      </c>
      <c r="E57" s="54">
        <v>0</v>
      </c>
      <c r="F57" s="54">
        <v>0</v>
      </c>
      <c r="G57" s="219">
        <v>5000</v>
      </c>
      <c r="H57" s="37" t="s">
        <v>975</v>
      </c>
    </row>
    <row r="58" spans="1:8" ht="9.75" customHeight="1" x14ac:dyDescent="0.25">
      <c r="A58" s="227" t="s">
        <v>1002</v>
      </c>
      <c r="B58" s="218" t="s">
        <v>1003</v>
      </c>
      <c r="C58" s="219">
        <v>2389.04</v>
      </c>
      <c r="D58" s="54">
        <v>0</v>
      </c>
      <c r="E58" s="54">
        <v>0</v>
      </c>
      <c r="F58" s="54">
        <v>0</v>
      </c>
      <c r="G58" s="219">
        <v>2389.04</v>
      </c>
      <c r="H58" s="37" t="s">
        <v>975</v>
      </c>
    </row>
    <row r="59" spans="1:8" ht="9.75" customHeight="1" x14ac:dyDescent="0.25">
      <c r="A59" s="227" t="s">
        <v>1004</v>
      </c>
      <c r="B59" s="218" t="s">
        <v>1005</v>
      </c>
      <c r="C59" s="219">
        <v>1815.5</v>
      </c>
      <c r="D59" s="54">
        <v>0</v>
      </c>
      <c r="E59" s="54">
        <v>0</v>
      </c>
      <c r="F59" s="54">
        <v>0</v>
      </c>
      <c r="G59" s="219">
        <v>1815.5</v>
      </c>
      <c r="H59" s="37" t="s">
        <v>975</v>
      </c>
    </row>
    <row r="60" spans="1:8" ht="9.75" customHeight="1" x14ac:dyDescent="0.25">
      <c r="A60" s="227" t="s">
        <v>1006</v>
      </c>
      <c r="B60" s="218" t="s">
        <v>1007</v>
      </c>
      <c r="C60" s="219">
        <v>1402.08</v>
      </c>
      <c r="D60" s="54">
        <v>0</v>
      </c>
      <c r="E60" s="54">
        <v>0</v>
      </c>
      <c r="F60" s="54">
        <v>0</v>
      </c>
      <c r="G60" s="219">
        <v>1402.08</v>
      </c>
      <c r="H60" s="37" t="s">
        <v>975</v>
      </c>
    </row>
    <row r="61" spans="1:8" ht="9.75" customHeight="1" x14ac:dyDescent="0.25">
      <c r="A61" s="227" t="s">
        <v>1008</v>
      </c>
      <c r="B61" s="218" t="s">
        <v>1009</v>
      </c>
      <c r="C61" s="219">
        <v>2961.59</v>
      </c>
      <c r="D61" s="54">
        <v>0</v>
      </c>
      <c r="E61" s="54">
        <v>0</v>
      </c>
      <c r="F61" s="54">
        <v>0</v>
      </c>
      <c r="G61" s="219">
        <v>2961.59</v>
      </c>
      <c r="H61" s="37" t="s">
        <v>975</v>
      </c>
    </row>
    <row r="62" spans="1:8" ht="9.75" customHeight="1" x14ac:dyDescent="0.25">
      <c r="A62" s="227" t="s">
        <v>1010</v>
      </c>
      <c r="B62" s="218" t="s">
        <v>1011</v>
      </c>
      <c r="C62" s="219">
        <v>367.75</v>
      </c>
      <c r="D62" s="54">
        <v>0</v>
      </c>
      <c r="E62" s="54">
        <v>0</v>
      </c>
      <c r="F62" s="54">
        <v>0</v>
      </c>
      <c r="G62" s="219">
        <v>367.75</v>
      </c>
      <c r="H62" s="37" t="s">
        <v>975</v>
      </c>
    </row>
    <row r="63" spans="1:8" ht="9.75" customHeight="1" x14ac:dyDescent="0.25">
      <c r="A63" s="227" t="s">
        <v>1012</v>
      </c>
      <c r="B63" s="218" t="s">
        <v>1013</v>
      </c>
      <c r="C63" s="219">
        <v>546.04999999999995</v>
      </c>
      <c r="D63" s="54">
        <v>0</v>
      </c>
      <c r="E63" s="54">
        <v>0</v>
      </c>
      <c r="F63" s="54">
        <v>0</v>
      </c>
      <c r="G63" s="219">
        <v>546.04999999999995</v>
      </c>
      <c r="H63" s="37" t="s">
        <v>975</v>
      </c>
    </row>
    <row r="64" spans="1:8" ht="9.75" customHeight="1" x14ac:dyDescent="0.25">
      <c r="A64" s="227" t="s">
        <v>1014</v>
      </c>
      <c r="B64" s="218" t="s">
        <v>1015</v>
      </c>
      <c r="C64" s="219">
        <v>3015.53</v>
      </c>
      <c r="D64" s="54">
        <v>0</v>
      </c>
      <c r="E64" s="54">
        <v>0</v>
      </c>
      <c r="F64" s="54">
        <v>0</v>
      </c>
      <c r="G64" s="219">
        <v>3015.53</v>
      </c>
      <c r="H64" s="37" t="s">
        <v>975</v>
      </c>
    </row>
    <row r="65" spans="1:8" ht="9.75" customHeight="1" x14ac:dyDescent="0.25">
      <c r="A65" s="227" t="s">
        <v>1016</v>
      </c>
      <c r="B65" s="218" t="s">
        <v>1017</v>
      </c>
      <c r="C65" s="219">
        <v>1894.63</v>
      </c>
      <c r="D65" s="54">
        <v>0</v>
      </c>
      <c r="E65" s="54">
        <v>0</v>
      </c>
      <c r="F65" s="54">
        <v>0</v>
      </c>
      <c r="G65" s="219">
        <v>1894.63</v>
      </c>
      <c r="H65" s="37" t="s">
        <v>975</v>
      </c>
    </row>
    <row r="66" spans="1:8" ht="9.75" customHeight="1" x14ac:dyDescent="0.25">
      <c r="A66" s="227" t="s">
        <v>1018</v>
      </c>
      <c r="B66" s="218" t="s">
        <v>1019</v>
      </c>
      <c r="C66" s="219">
        <v>871.29</v>
      </c>
      <c r="D66" s="54">
        <v>0</v>
      </c>
      <c r="E66" s="54">
        <v>0</v>
      </c>
      <c r="F66" s="54">
        <v>0</v>
      </c>
      <c r="G66" s="219">
        <v>871.29</v>
      </c>
      <c r="H66" s="37" t="s">
        <v>975</v>
      </c>
    </row>
    <row r="67" spans="1:8" ht="9.75" customHeight="1" x14ac:dyDescent="0.25">
      <c r="A67" s="227" t="s">
        <v>1020</v>
      </c>
      <c r="B67" s="218" t="s">
        <v>1021</v>
      </c>
      <c r="C67" s="219">
        <v>515.61</v>
      </c>
      <c r="D67" s="54">
        <v>0</v>
      </c>
      <c r="E67" s="54">
        <v>0</v>
      </c>
      <c r="F67" s="54">
        <v>0</v>
      </c>
      <c r="G67" s="219">
        <v>515.61</v>
      </c>
      <c r="H67" s="37" t="s">
        <v>975</v>
      </c>
    </row>
    <row r="68" spans="1:8" ht="9.75" customHeight="1" x14ac:dyDescent="0.25">
      <c r="A68" s="227" t="s">
        <v>1022</v>
      </c>
      <c r="B68" s="218" t="s">
        <v>1023</v>
      </c>
      <c r="C68" s="219">
        <v>85.58</v>
      </c>
      <c r="D68" s="54">
        <v>0</v>
      </c>
      <c r="E68" s="54">
        <v>0</v>
      </c>
      <c r="F68" s="54">
        <v>0</v>
      </c>
      <c r="G68" s="219">
        <v>85.58</v>
      </c>
      <c r="H68" s="37" t="s">
        <v>975</v>
      </c>
    </row>
    <row r="69" spans="1:8" ht="9.75" customHeight="1" x14ac:dyDescent="0.25">
      <c r="A69" s="227" t="s">
        <v>1024</v>
      </c>
      <c r="B69" s="218" t="s">
        <v>1025</v>
      </c>
      <c r="C69" s="219">
        <v>947.6</v>
      </c>
      <c r="D69" s="54">
        <v>0</v>
      </c>
      <c r="E69" s="54">
        <v>0</v>
      </c>
      <c r="F69" s="54">
        <v>0</v>
      </c>
      <c r="G69" s="219">
        <v>947.6</v>
      </c>
      <c r="H69" s="37" t="s">
        <v>975</v>
      </c>
    </row>
    <row r="70" spans="1:8" ht="9.75" customHeight="1" x14ac:dyDescent="0.25">
      <c r="A70" s="227" t="s">
        <v>1026</v>
      </c>
      <c r="B70" s="218" t="s">
        <v>1027</v>
      </c>
      <c r="C70" s="219">
        <v>2000</v>
      </c>
      <c r="D70" s="54">
        <v>0</v>
      </c>
      <c r="E70" s="54">
        <v>0</v>
      </c>
      <c r="F70" s="54">
        <v>0</v>
      </c>
      <c r="G70" s="219">
        <v>2000</v>
      </c>
      <c r="H70" s="37" t="s">
        <v>975</v>
      </c>
    </row>
    <row r="71" spans="1:8" ht="9.75" customHeight="1" x14ac:dyDescent="0.25">
      <c r="A71" s="227" t="s">
        <v>1028</v>
      </c>
      <c r="B71" s="218" t="s">
        <v>1029</v>
      </c>
      <c r="C71" s="219">
        <v>431.55</v>
      </c>
      <c r="D71" s="54">
        <v>0</v>
      </c>
      <c r="E71" s="54">
        <v>0</v>
      </c>
      <c r="F71" s="54">
        <v>0</v>
      </c>
      <c r="G71" s="219">
        <v>431.55</v>
      </c>
      <c r="H71" s="37" t="s">
        <v>975</v>
      </c>
    </row>
    <row r="72" spans="1:8" ht="9.75" customHeight="1" x14ac:dyDescent="0.25">
      <c r="A72" s="227" t="s">
        <v>1030</v>
      </c>
      <c r="B72" s="218" t="s">
        <v>1031</v>
      </c>
      <c r="C72" s="219">
        <v>845.91</v>
      </c>
      <c r="D72" s="54">
        <v>0</v>
      </c>
      <c r="E72" s="54">
        <v>0</v>
      </c>
      <c r="F72" s="54">
        <v>0</v>
      </c>
      <c r="G72" s="219">
        <v>845.91</v>
      </c>
      <c r="H72" s="37" t="s">
        <v>975</v>
      </c>
    </row>
    <row r="73" spans="1:8" ht="9.75" customHeight="1" x14ac:dyDescent="0.25">
      <c r="A73" s="227" t="s">
        <v>1032</v>
      </c>
      <c r="B73" s="218" t="s">
        <v>1033</v>
      </c>
      <c r="C73" s="219">
        <v>550.37</v>
      </c>
      <c r="D73" s="54">
        <v>0</v>
      </c>
      <c r="E73" s="54">
        <v>0</v>
      </c>
      <c r="F73" s="54">
        <v>0</v>
      </c>
      <c r="G73" s="219">
        <v>550.37</v>
      </c>
      <c r="H73" s="37" t="s">
        <v>975</v>
      </c>
    </row>
    <row r="74" spans="1:8" ht="9.75" customHeight="1" x14ac:dyDescent="0.25">
      <c r="A74" s="227" t="s">
        <v>1034</v>
      </c>
      <c r="B74" s="218" t="s">
        <v>1035</v>
      </c>
      <c r="C74" s="219">
        <v>215.78</v>
      </c>
      <c r="D74" s="54">
        <v>0</v>
      </c>
      <c r="E74" s="54">
        <v>0</v>
      </c>
      <c r="F74" s="54">
        <v>0</v>
      </c>
      <c r="G74" s="219">
        <v>215.78</v>
      </c>
      <c r="H74" s="37" t="s">
        <v>975</v>
      </c>
    </row>
    <row r="75" spans="1:8" ht="9.75" customHeight="1" x14ac:dyDescent="0.25">
      <c r="A75" s="227" t="s">
        <v>1036</v>
      </c>
      <c r="B75" s="218" t="s">
        <v>1037</v>
      </c>
      <c r="C75" s="219">
        <v>215.78</v>
      </c>
      <c r="D75" s="54">
        <v>0</v>
      </c>
      <c r="E75" s="54">
        <v>0</v>
      </c>
      <c r="F75" s="54">
        <v>0</v>
      </c>
      <c r="G75" s="219">
        <v>215.78</v>
      </c>
      <c r="H75" s="37" t="s">
        <v>975</v>
      </c>
    </row>
    <row r="76" spans="1:8" ht="9.75" customHeight="1" x14ac:dyDescent="0.25">
      <c r="A76" s="227" t="s">
        <v>1038</v>
      </c>
      <c r="B76" s="218" t="s">
        <v>1039</v>
      </c>
      <c r="C76" s="219">
        <v>600</v>
      </c>
      <c r="D76" s="54">
        <v>0</v>
      </c>
      <c r="E76" s="54">
        <v>0</v>
      </c>
      <c r="F76" s="54">
        <v>0</v>
      </c>
      <c r="G76" s="219">
        <v>600</v>
      </c>
      <c r="H76" s="37" t="s">
        <v>975</v>
      </c>
    </row>
    <row r="77" spans="1:8" ht="9.75" customHeight="1" x14ac:dyDescent="0.25">
      <c r="A77" s="227" t="s">
        <v>1040</v>
      </c>
      <c r="B77" s="218" t="s">
        <v>1041</v>
      </c>
      <c r="C77" s="219">
        <v>600</v>
      </c>
      <c r="D77" s="54">
        <v>0</v>
      </c>
      <c r="E77" s="54">
        <v>0</v>
      </c>
      <c r="F77" s="54">
        <v>0</v>
      </c>
      <c r="G77" s="219">
        <v>600</v>
      </c>
      <c r="H77" s="37" t="s">
        <v>975</v>
      </c>
    </row>
    <row r="78" spans="1:8" ht="9.75" customHeight="1" x14ac:dyDescent="0.25">
      <c r="A78" s="227" t="s">
        <v>1042</v>
      </c>
      <c r="B78" s="218" t="s">
        <v>1043</v>
      </c>
      <c r="C78" s="219">
        <v>600</v>
      </c>
      <c r="D78" s="54">
        <v>0</v>
      </c>
      <c r="E78" s="54">
        <v>0</v>
      </c>
      <c r="F78" s="54">
        <v>0</v>
      </c>
      <c r="G78" s="219">
        <v>600</v>
      </c>
      <c r="H78" s="37" t="s">
        <v>975</v>
      </c>
    </row>
    <row r="79" spans="1:8" ht="9.75" customHeight="1" x14ac:dyDescent="0.25">
      <c r="A79" s="227" t="s">
        <v>1044</v>
      </c>
      <c r="B79" s="218" t="s">
        <v>1045</v>
      </c>
      <c r="C79" s="219">
        <v>23</v>
      </c>
      <c r="D79" s="54">
        <v>0</v>
      </c>
      <c r="E79" s="54">
        <v>0</v>
      </c>
      <c r="F79" s="54">
        <v>0</v>
      </c>
      <c r="G79" s="219">
        <v>23</v>
      </c>
      <c r="H79" s="37" t="s">
        <v>975</v>
      </c>
    </row>
    <row r="80" spans="1:8" ht="9.75" customHeight="1" x14ac:dyDescent="0.25">
      <c r="A80" s="227" t="s">
        <v>1046</v>
      </c>
      <c r="B80" s="218" t="s">
        <v>1047</v>
      </c>
      <c r="C80" s="219">
        <v>600</v>
      </c>
      <c r="D80" s="54">
        <v>0</v>
      </c>
      <c r="E80" s="54">
        <v>0</v>
      </c>
      <c r="F80" s="54">
        <v>0</v>
      </c>
      <c r="G80" s="219">
        <v>600</v>
      </c>
      <c r="H80" s="37" t="s">
        <v>975</v>
      </c>
    </row>
    <row r="81" spans="1:8" ht="9.75" customHeight="1" x14ac:dyDescent="0.25">
      <c r="A81" s="227" t="s">
        <v>1048</v>
      </c>
      <c r="B81" s="218" t="s">
        <v>1049</v>
      </c>
      <c r="C81" s="219">
        <v>90</v>
      </c>
      <c r="D81" s="54">
        <v>0</v>
      </c>
      <c r="E81" s="54">
        <v>0</v>
      </c>
      <c r="F81" s="54">
        <v>0</v>
      </c>
      <c r="G81" s="219">
        <v>90</v>
      </c>
      <c r="H81" s="37" t="s">
        <v>975</v>
      </c>
    </row>
    <row r="82" spans="1:8" ht="9.75" customHeight="1" x14ac:dyDescent="0.25">
      <c r="A82" s="227" t="s">
        <v>1050</v>
      </c>
      <c r="B82" s="218" t="s">
        <v>1051</v>
      </c>
      <c r="C82" s="219">
        <v>77.06</v>
      </c>
      <c r="D82" s="54">
        <v>0</v>
      </c>
      <c r="E82" s="54">
        <v>0</v>
      </c>
      <c r="F82" s="54">
        <v>0</v>
      </c>
      <c r="G82" s="219">
        <v>77.06</v>
      </c>
      <c r="H82" s="37" t="s">
        <v>975</v>
      </c>
    </row>
    <row r="83" spans="1:8" ht="9.75" customHeight="1" x14ac:dyDescent="0.25">
      <c r="A83" s="227" t="s">
        <v>1052</v>
      </c>
      <c r="B83" s="218" t="s">
        <v>1053</v>
      </c>
      <c r="C83" s="219">
        <v>55.6</v>
      </c>
      <c r="D83" s="54">
        <v>0</v>
      </c>
      <c r="E83" s="54">
        <v>0</v>
      </c>
      <c r="F83" s="54">
        <v>0</v>
      </c>
      <c r="G83" s="219">
        <v>55.6</v>
      </c>
      <c r="H83" s="37" t="s">
        <v>975</v>
      </c>
    </row>
    <row r="84" spans="1:8" ht="9.75" customHeight="1" x14ac:dyDescent="0.25">
      <c r="A84" s="227" t="s">
        <v>1054</v>
      </c>
      <c r="B84" s="218" t="s">
        <v>1055</v>
      </c>
      <c r="C84" s="219">
        <v>63.2</v>
      </c>
      <c r="D84" s="54">
        <v>0</v>
      </c>
      <c r="E84" s="54">
        <v>0</v>
      </c>
      <c r="F84" s="54">
        <v>0</v>
      </c>
      <c r="G84" s="219">
        <v>63.2</v>
      </c>
      <c r="H84" s="37" t="s">
        <v>975</v>
      </c>
    </row>
    <row r="85" spans="1:8" ht="9.75" customHeight="1" x14ac:dyDescent="0.25">
      <c r="A85" s="227" t="s">
        <v>1056</v>
      </c>
      <c r="B85" s="218" t="s">
        <v>1057</v>
      </c>
      <c r="C85" s="219">
        <v>3945.78</v>
      </c>
      <c r="D85" s="54">
        <v>0</v>
      </c>
      <c r="E85" s="54">
        <v>0</v>
      </c>
      <c r="F85" s="54">
        <v>0</v>
      </c>
      <c r="G85" s="219">
        <v>3945.78</v>
      </c>
      <c r="H85" s="37" t="s">
        <v>975</v>
      </c>
    </row>
    <row r="86" spans="1:8" ht="9.75" customHeight="1" x14ac:dyDescent="0.25">
      <c r="A86" s="227" t="s">
        <v>1058</v>
      </c>
      <c r="B86" s="218" t="s">
        <v>1059</v>
      </c>
      <c r="C86" s="219">
        <v>807.34</v>
      </c>
      <c r="D86" s="54">
        <v>0</v>
      </c>
      <c r="E86" s="54">
        <v>0</v>
      </c>
      <c r="F86" s="54">
        <v>0</v>
      </c>
      <c r="G86" s="219">
        <v>807.34</v>
      </c>
      <c r="H86" s="37" t="s">
        <v>975</v>
      </c>
    </row>
    <row r="87" spans="1:8" ht="9.75" customHeight="1" x14ac:dyDescent="0.25">
      <c r="A87" s="227" t="s">
        <v>1060</v>
      </c>
      <c r="B87" s="218" t="s">
        <v>1061</v>
      </c>
      <c r="C87" s="219">
        <v>200</v>
      </c>
      <c r="D87" s="54">
        <v>0</v>
      </c>
      <c r="E87" s="54">
        <v>0</v>
      </c>
      <c r="F87" s="54">
        <v>0</v>
      </c>
      <c r="G87" s="219">
        <v>200</v>
      </c>
      <c r="H87" s="37" t="s">
        <v>975</v>
      </c>
    </row>
    <row r="88" spans="1:8" ht="9.75" customHeight="1" x14ac:dyDescent="0.25">
      <c r="A88" s="227" t="s">
        <v>1062</v>
      </c>
      <c r="B88" s="218" t="s">
        <v>1063</v>
      </c>
      <c r="C88" s="219">
        <v>953.72</v>
      </c>
      <c r="D88" s="54">
        <v>0</v>
      </c>
      <c r="E88" s="54">
        <v>0</v>
      </c>
      <c r="F88" s="54">
        <v>0</v>
      </c>
      <c r="G88" s="219">
        <v>953.72</v>
      </c>
      <c r="H88" s="37" t="s">
        <v>975</v>
      </c>
    </row>
    <row r="89" spans="1:8" ht="9.75" customHeight="1" x14ac:dyDescent="0.25">
      <c r="A89" s="227" t="s">
        <v>1064</v>
      </c>
      <c r="B89" s="218" t="s">
        <v>1065</v>
      </c>
      <c r="C89" s="219">
        <v>988.66</v>
      </c>
      <c r="D89" s="54">
        <v>0</v>
      </c>
      <c r="E89" s="54">
        <v>0</v>
      </c>
      <c r="F89" s="54">
        <v>0</v>
      </c>
      <c r="G89" s="219">
        <v>988.66</v>
      </c>
      <c r="H89" s="37" t="s">
        <v>975</v>
      </c>
    </row>
    <row r="90" spans="1:8" ht="9.75" customHeight="1" x14ac:dyDescent="0.25">
      <c r="A90" s="227" t="s">
        <v>1066</v>
      </c>
      <c r="B90" s="218" t="s">
        <v>1067</v>
      </c>
      <c r="C90" s="219">
        <v>1216.29</v>
      </c>
      <c r="D90" s="54">
        <v>0</v>
      </c>
      <c r="E90" s="54">
        <v>0</v>
      </c>
      <c r="F90" s="54">
        <v>0</v>
      </c>
      <c r="G90" s="219">
        <v>1216.29</v>
      </c>
      <c r="H90" s="37" t="s">
        <v>975</v>
      </c>
    </row>
    <row r="91" spans="1:8" ht="9.75" customHeight="1" x14ac:dyDescent="0.25">
      <c r="A91" s="227" t="s">
        <v>1068</v>
      </c>
      <c r="B91" s="218" t="s">
        <v>1069</v>
      </c>
      <c r="C91" s="219">
        <v>4865.7</v>
      </c>
      <c r="D91" s="54">
        <v>0</v>
      </c>
      <c r="E91" s="54">
        <f>+C91</f>
        <v>4865.7</v>
      </c>
      <c r="F91" s="54">
        <v>0</v>
      </c>
      <c r="G91" s="219">
        <v>0</v>
      </c>
      <c r="H91" s="37" t="s">
        <v>975</v>
      </c>
    </row>
    <row r="92" spans="1:8" ht="9.75" customHeight="1" x14ac:dyDescent="0.25">
      <c r="A92" s="53">
        <v>1125</v>
      </c>
      <c r="B92" s="25" t="s">
        <v>327</v>
      </c>
      <c r="C92" s="61">
        <v>0</v>
      </c>
      <c r="D92" s="54">
        <v>0</v>
      </c>
      <c r="E92" s="54">
        <v>0</v>
      </c>
      <c r="F92" s="54">
        <v>0</v>
      </c>
      <c r="G92" s="61">
        <v>0</v>
      </c>
      <c r="H92" s="37"/>
    </row>
    <row r="93" spans="1:8" ht="9.75" customHeight="1" x14ac:dyDescent="0.25">
      <c r="A93" s="46">
        <v>1126</v>
      </c>
      <c r="B93" s="5" t="s">
        <v>328</v>
      </c>
      <c r="C93" s="61">
        <v>0</v>
      </c>
      <c r="D93" s="54">
        <v>0</v>
      </c>
      <c r="E93" s="54">
        <v>0</v>
      </c>
      <c r="F93" s="54">
        <v>0</v>
      </c>
      <c r="G93" s="61">
        <v>0</v>
      </c>
      <c r="H93" s="25"/>
    </row>
    <row r="94" spans="1:8" ht="9.75" customHeight="1" x14ac:dyDescent="0.25">
      <c r="A94" s="46">
        <v>1129</v>
      </c>
      <c r="B94" s="5" t="s">
        <v>329</v>
      </c>
      <c r="C94" s="61">
        <v>0</v>
      </c>
      <c r="D94" s="54">
        <v>0</v>
      </c>
      <c r="E94" s="54">
        <v>0</v>
      </c>
      <c r="F94" s="54">
        <v>0</v>
      </c>
      <c r="G94" s="61">
        <v>0</v>
      </c>
      <c r="H94" s="25"/>
    </row>
    <row r="95" spans="1:8" ht="9.75" customHeight="1" x14ac:dyDescent="0.25">
      <c r="A95" s="53">
        <v>1131</v>
      </c>
      <c r="B95" s="25" t="s">
        <v>330</v>
      </c>
      <c r="C95" s="61">
        <f>SUM(C96:C154)</f>
        <v>560681.8600000001</v>
      </c>
      <c r="D95" s="54">
        <v>0</v>
      </c>
      <c r="E95" s="54">
        <v>0</v>
      </c>
      <c r="F95" s="54">
        <v>0</v>
      </c>
      <c r="G95" s="61">
        <f>SUM(G96:G154)</f>
        <v>560681.8600000001</v>
      </c>
    </row>
    <row r="96" spans="1:8" ht="9.75" customHeight="1" x14ac:dyDescent="0.25">
      <c r="A96" s="227" t="s">
        <v>1070</v>
      </c>
      <c r="B96" s="218" t="s">
        <v>1071</v>
      </c>
      <c r="C96" s="219">
        <v>13357</v>
      </c>
      <c r="D96" s="54">
        <v>0</v>
      </c>
      <c r="E96" s="54">
        <v>0</v>
      </c>
      <c r="F96" s="54">
        <v>0</v>
      </c>
      <c r="G96" s="219">
        <v>13357</v>
      </c>
      <c r="H96" s="218" t="s">
        <v>1072</v>
      </c>
    </row>
    <row r="97" spans="1:8" ht="9.75" customHeight="1" x14ac:dyDescent="0.25">
      <c r="A97" s="227" t="s">
        <v>1073</v>
      </c>
      <c r="B97" s="218" t="s">
        <v>1074</v>
      </c>
      <c r="C97" s="219">
        <v>1590.1</v>
      </c>
      <c r="D97" s="54">
        <v>0</v>
      </c>
      <c r="E97" s="54">
        <v>0</v>
      </c>
      <c r="F97" s="54">
        <v>0</v>
      </c>
      <c r="G97" s="219">
        <v>1590.1</v>
      </c>
      <c r="H97" s="218" t="s">
        <v>1072</v>
      </c>
    </row>
    <row r="98" spans="1:8" ht="9.75" customHeight="1" x14ac:dyDescent="0.25">
      <c r="A98" s="227" t="s">
        <v>1075</v>
      </c>
      <c r="B98" s="218" t="s">
        <v>1076</v>
      </c>
      <c r="C98" s="219">
        <v>82058.58</v>
      </c>
      <c r="D98" s="54">
        <v>0</v>
      </c>
      <c r="E98" s="54">
        <v>0</v>
      </c>
      <c r="F98" s="54">
        <v>0</v>
      </c>
      <c r="G98" s="219">
        <v>82058.58</v>
      </c>
      <c r="H98" s="218" t="s">
        <v>1072</v>
      </c>
    </row>
    <row r="99" spans="1:8" ht="9.75" customHeight="1" x14ac:dyDescent="0.25">
      <c r="A99" s="227" t="s">
        <v>1077</v>
      </c>
      <c r="B99" s="218" t="s">
        <v>1078</v>
      </c>
      <c r="C99" s="219">
        <v>5033</v>
      </c>
      <c r="D99" s="54">
        <v>0</v>
      </c>
      <c r="E99" s="54">
        <v>0</v>
      </c>
      <c r="F99" s="54">
        <v>0</v>
      </c>
      <c r="G99" s="219">
        <v>5033</v>
      </c>
      <c r="H99" s="218" t="s">
        <v>1072</v>
      </c>
    </row>
    <row r="100" spans="1:8" ht="9.75" customHeight="1" x14ac:dyDescent="0.25">
      <c r="A100" s="227" t="s">
        <v>1079</v>
      </c>
      <c r="B100" s="218" t="s">
        <v>1080</v>
      </c>
      <c r="C100" s="219">
        <v>1895.51</v>
      </c>
      <c r="D100" s="54">
        <v>0</v>
      </c>
      <c r="E100" s="54">
        <v>0</v>
      </c>
      <c r="F100" s="54">
        <v>0</v>
      </c>
      <c r="G100" s="219">
        <v>1895.51</v>
      </c>
      <c r="H100" s="218" t="s">
        <v>1072</v>
      </c>
    </row>
    <row r="101" spans="1:8" ht="9.75" customHeight="1" x14ac:dyDescent="0.25">
      <c r="A101" s="227" t="s">
        <v>1081</v>
      </c>
      <c r="B101" s="218" t="s">
        <v>1082</v>
      </c>
      <c r="C101" s="219">
        <v>11832</v>
      </c>
      <c r="D101" s="54">
        <v>0</v>
      </c>
      <c r="E101" s="54">
        <v>0</v>
      </c>
      <c r="F101" s="54">
        <v>0</v>
      </c>
      <c r="G101" s="219">
        <v>11832</v>
      </c>
      <c r="H101" s="218" t="s">
        <v>1072</v>
      </c>
    </row>
    <row r="102" spans="1:8" ht="9.75" customHeight="1" x14ac:dyDescent="0.25">
      <c r="A102" s="227" t="s">
        <v>1083</v>
      </c>
      <c r="B102" s="218" t="s">
        <v>1084</v>
      </c>
      <c r="C102" s="219">
        <v>10000</v>
      </c>
      <c r="D102" s="54">
        <v>0</v>
      </c>
      <c r="E102" s="54">
        <v>0</v>
      </c>
      <c r="F102" s="54">
        <v>0</v>
      </c>
      <c r="G102" s="219">
        <v>10000</v>
      </c>
      <c r="H102" s="218" t="s">
        <v>1072</v>
      </c>
    </row>
    <row r="103" spans="1:8" ht="9.75" customHeight="1" x14ac:dyDescent="0.25">
      <c r="A103" s="227" t="s">
        <v>1085</v>
      </c>
      <c r="B103" s="218" t="s">
        <v>1086</v>
      </c>
      <c r="C103" s="219">
        <v>4280</v>
      </c>
      <c r="D103" s="54">
        <v>0</v>
      </c>
      <c r="E103" s="54">
        <v>0</v>
      </c>
      <c r="F103" s="54">
        <v>0</v>
      </c>
      <c r="G103" s="219">
        <v>4280</v>
      </c>
      <c r="H103" s="218" t="s">
        <v>1072</v>
      </c>
    </row>
    <row r="104" spans="1:8" ht="9.75" customHeight="1" x14ac:dyDescent="0.25">
      <c r="A104" s="227" t="s">
        <v>1087</v>
      </c>
      <c r="B104" s="218" t="s">
        <v>1088</v>
      </c>
      <c r="C104" s="219">
        <v>1911.78</v>
      </c>
      <c r="D104" s="54">
        <v>0</v>
      </c>
      <c r="E104" s="54">
        <v>0</v>
      </c>
      <c r="F104" s="54">
        <v>0</v>
      </c>
      <c r="G104" s="219">
        <v>1911.78</v>
      </c>
      <c r="H104" s="218" t="s">
        <v>1072</v>
      </c>
    </row>
    <row r="105" spans="1:8" ht="9.75" customHeight="1" x14ac:dyDescent="0.25">
      <c r="A105" s="227" t="s">
        <v>1089</v>
      </c>
      <c r="B105" s="218" t="s">
        <v>1090</v>
      </c>
      <c r="C105" s="219">
        <v>2900</v>
      </c>
      <c r="D105" s="54">
        <v>0</v>
      </c>
      <c r="E105" s="54">
        <v>0</v>
      </c>
      <c r="F105" s="54">
        <v>0</v>
      </c>
      <c r="G105" s="219">
        <v>2900</v>
      </c>
      <c r="H105" s="218" t="s">
        <v>1072</v>
      </c>
    </row>
    <row r="106" spans="1:8" ht="9.75" customHeight="1" x14ac:dyDescent="0.25">
      <c r="A106" s="227" t="s">
        <v>1091</v>
      </c>
      <c r="B106" s="218" t="s">
        <v>1092</v>
      </c>
      <c r="C106" s="219">
        <v>24167.26</v>
      </c>
      <c r="D106" s="54">
        <v>0</v>
      </c>
      <c r="E106" s="54">
        <v>0</v>
      </c>
      <c r="F106" s="54">
        <v>0</v>
      </c>
      <c r="G106" s="219">
        <v>24167.26</v>
      </c>
      <c r="H106" s="218" t="s">
        <v>1072</v>
      </c>
    </row>
    <row r="107" spans="1:8" ht="9.75" customHeight="1" x14ac:dyDescent="0.25">
      <c r="A107" s="227" t="s">
        <v>1093</v>
      </c>
      <c r="B107" s="218" t="s">
        <v>1094</v>
      </c>
      <c r="C107" s="219">
        <v>5916</v>
      </c>
      <c r="D107" s="54">
        <v>0</v>
      </c>
      <c r="E107" s="54">
        <v>0</v>
      </c>
      <c r="F107" s="54">
        <v>0</v>
      </c>
      <c r="G107" s="219">
        <v>5916</v>
      </c>
      <c r="H107" s="218" t="s">
        <v>1072</v>
      </c>
    </row>
    <row r="108" spans="1:8" ht="9.75" customHeight="1" x14ac:dyDescent="0.25">
      <c r="A108" s="227" t="s">
        <v>1095</v>
      </c>
      <c r="B108" s="218" t="s">
        <v>1096</v>
      </c>
      <c r="C108" s="219">
        <v>20621.759999999998</v>
      </c>
      <c r="D108" s="54">
        <v>0</v>
      </c>
      <c r="E108" s="54">
        <v>0</v>
      </c>
      <c r="F108" s="54">
        <v>0</v>
      </c>
      <c r="G108" s="219">
        <v>20621.759999999998</v>
      </c>
      <c r="H108" s="218" t="s">
        <v>1072</v>
      </c>
    </row>
    <row r="109" spans="1:8" ht="9.75" customHeight="1" x14ac:dyDescent="0.25">
      <c r="A109" s="227" t="s">
        <v>1097</v>
      </c>
      <c r="B109" s="218" t="s">
        <v>1098</v>
      </c>
      <c r="C109" s="219">
        <v>13920</v>
      </c>
      <c r="D109" s="54">
        <v>0</v>
      </c>
      <c r="E109" s="54">
        <v>0</v>
      </c>
      <c r="F109" s="54">
        <v>0</v>
      </c>
      <c r="G109" s="219">
        <v>13920</v>
      </c>
      <c r="H109" s="218" t="s">
        <v>1072</v>
      </c>
    </row>
    <row r="110" spans="1:8" ht="9.75" customHeight="1" x14ac:dyDescent="0.25">
      <c r="A110" s="227" t="s">
        <v>1099</v>
      </c>
      <c r="B110" s="218" t="s">
        <v>1100</v>
      </c>
      <c r="C110" s="219">
        <v>2320</v>
      </c>
      <c r="D110" s="54">
        <v>0</v>
      </c>
      <c r="E110" s="54">
        <v>0</v>
      </c>
      <c r="F110" s="54">
        <v>0</v>
      </c>
      <c r="G110" s="219">
        <v>2320</v>
      </c>
      <c r="H110" s="218" t="s">
        <v>1072</v>
      </c>
    </row>
    <row r="111" spans="1:8" ht="9.75" customHeight="1" x14ac:dyDescent="0.25">
      <c r="A111" s="227" t="s">
        <v>1101</v>
      </c>
      <c r="B111" s="218" t="s">
        <v>1102</v>
      </c>
      <c r="C111" s="219">
        <v>8121.66</v>
      </c>
      <c r="D111" s="54">
        <v>0</v>
      </c>
      <c r="E111" s="54">
        <v>0</v>
      </c>
      <c r="F111" s="54">
        <v>0</v>
      </c>
      <c r="G111" s="219">
        <v>8121.66</v>
      </c>
      <c r="H111" s="218" t="s">
        <v>1072</v>
      </c>
    </row>
    <row r="112" spans="1:8" ht="9.75" customHeight="1" x14ac:dyDescent="0.25">
      <c r="A112" s="227" t="s">
        <v>1103</v>
      </c>
      <c r="B112" s="218" t="s">
        <v>1047</v>
      </c>
      <c r="C112" s="219">
        <v>2320</v>
      </c>
      <c r="D112" s="54">
        <v>0</v>
      </c>
      <c r="E112" s="54">
        <v>0</v>
      </c>
      <c r="F112" s="54">
        <v>0</v>
      </c>
      <c r="G112" s="219">
        <v>2320</v>
      </c>
      <c r="H112" s="218" t="s">
        <v>1072</v>
      </c>
    </row>
    <row r="113" spans="1:8" ht="9.75" customHeight="1" x14ac:dyDescent="0.25">
      <c r="A113" s="227" t="s">
        <v>1104</v>
      </c>
      <c r="B113" s="218" t="s">
        <v>1105</v>
      </c>
      <c r="C113" s="219">
        <v>5800</v>
      </c>
      <c r="D113" s="54">
        <v>0</v>
      </c>
      <c r="E113" s="54">
        <v>0</v>
      </c>
      <c r="F113" s="54">
        <v>0</v>
      </c>
      <c r="G113" s="219">
        <v>5800</v>
      </c>
      <c r="H113" s="218" t="s">
        <v>1072</v>
      </c>
    </row>
    <row r="114" spans="1:8" ht="9.75" customHeight="1" x14ac:dyDescent="0.25">
      <c r="A114" s="227" t="s">
        <v>1106</v>
      </c>
      <c r="B114" s="218" t="s">
        <v>1107</v>
      </c>
      <c r="C114" s="219">
        <v>29722</v>
      </c>
      <c r="D114" s="54">
        <v>0</v>
      </c>
      <c r="E114" s="54">
        <v>0</v>
      </c>
      <c r="F114" s="54">
        <v>0</v>
      </c>
      <c r="G114" s="219">
        <v>29722</v>
      </c>
      <c r="H114" s="218" t="s">
        <v>1072</v>
      </c>
    </row>
    <row r="115" spans="1:8" ht="9.75" customHeight="1" x14ac:dyDescent="0.25">
      <c r="A115" s="227" t="s">
        <v>1108</v>
      </c>
      <c r="B115" s="218" t="s">
        <v>1109</v>
      </c>
      <c r="C115" s="219">
        <v>5200</v>
      </c>
      <c r="D115" s="54">
        <v>0</v>
      </c>
      <c r="E115" s="54">
        <v>0</v>
      </c>
      <c r="F115" s="54">
        <v>0</v>
      </c>
      <c r="G115" s="219">
        <v>5200</v>
      </c>
      <c r="H115" s="218" t="s">
        <v>1072</v>
      </c>
    </row>
    <row r="116" spans="1:8" ht="9.75" customHeight="1" x14ac:dyDescent="0.25">
      <c r="A116" s="227" t="s">
        <v>1110</v>
      </c>
      <c r="B116" s="218" t="s">
        <v>1111</v>
      </c>
      <c r="C116" s="219">
        <v>21231.48</v>
      </c>
      <c r="D116" s="54">
        <v>0</v>
      </c>
      <c r="E116" s="54">
        <v>0</v>
      </c>
      <c r="F116" s="54">
        <v>0</v>
      </c>
      <c r="G116" s="219">
        <v>21231.48</v>
      </c>
      <c r="H116" s="218" t="s">
        <v>1072</v>
      </c>
    </row>
    <row r="117" spans="1:8" ht="9.75" customHeight="1" x14ac:dyDescent="0.25">
      <c r="A117" s="227" t="s">
        <v>1112</v>
      </c>
      <c r="B117" s="218" t="s">
        <v>1113</v>
      </c>
      <c r="C117" s="219">
        <v>2309.21</v>
      </c>
      <c r="D117" s="54">
        <v>0</v>
      </c>
      <c r="E117" s="54">
        <v>0</v>
      </c>
      <c r="F117" s="54">
        <v>0</v>
      </c>
      <c r="G117" s="219">
        <v>2309.21</v>
      </c>
      <c r="H117" s="218" t="s">
        <v>1072</v>
      </c>
    </row>
    <row r="118" spans="1:8" ht="9.75" customHeight="1" x14ac:dyDescent="0.25">
      <c r="A118" s="227" t="s">
        <v>1114</v>
      </c>
      <c r="B118" s="218" t="s">
        <v>1115</v>
      </c>
      <c r="C118" s="219">
        <v>6375.03</v>
      </c>
      <c r="D118" s="54">
        <v>0</v>
      </c>
      <c r="E118" s="54">
        <v>0</v>
      </c>
      <c r="F118" s="54">
        <v>0</v>
      </c>
      <c r="G118" s="219">
        <v>6375.03</v>
      </c>
      <c r="H118" s="218" t="s">
        <v>1072</v>
      </c>
    </row>
    <row r="119" spans="1:8" ht="9.75" customHeight="1" x14ac:dyDescent="0.25">
      <c r="A119" s="227" t="s">
        <v>1116</v>
      </c>
      <c r="B119" s="218" t="s">
        <v>995</v>
      </c>
      <c r="C119" s="219">
        <v>20.9</v>
      </c>
      <c r="D119" s="54">
        <v>0</v>
      </c>
      <c r="E119" s="54">
        <v>0</v>
      </c>
      <c r="F119" s="54">
        <v>0</v>
      </c>
      <c r="G119" s="219">
        <v>20.9</v>
      </c>
      <c r="H119" s="218" t="s">
        <v>1072</v>
      </c>
    </row>
    <row r="120" spans="1:8" ht="9.75" customHeight="1" x14ac:dyDescent="0.25">
      <c r="A120" s="227" t="s">
        <v>1117</v>
      </c>
      <c r="B120" s="218" t="s">
        <v>1118</v>
      </c>
      <c r="C120" s="219">
        <v>4000</v>
      </c>
      <c r="D120" s="54">
        <v>0</v>
      </c>
      <c r="E120" s="54">
        <v>0</v>
      </c>
      <c r="F120" s="54">
        <v>0</v>
      </c>
      <c r="G120" s="219">
        <v>4000</v>
      </c>
      <c r="H120" s="218" t="s">
        <v>1072</v>
      </c>
    </row>
    <row r="121" spans="1:8" ht="9.75" customHeight="1" x14ac:dyDescent="0.25">
      <c r="A121" s="227" t="s">
        <v>1119</v>
      </c>
      <c r="B121" s="218" t="s">
        <v>1120</v>
      </c>
      <c r="C121" s="219">
        <v>372.7</v>
      </c>
      <c r="D121" s="54">
        <v>0</v>
      </c>
      <c r="E121" s="54">
        <v>0</v>
      </c>
      <c r="F121" s="54">
        <v>0</v>
      </c>
      <c r="G121" s="219">
        <v>372.7</v>
      </c>
      <c r="H121" s="218" t="s">
        <v>1072</v>
      </c>
    </row>
    <row r="122" spans="1:8" ht="9.75" customHeight="1" x14ac:dyDescent="0.25">
      <c r="A122" s="227" t="s">
        <v>1121</v>
      </c>
      <c r="B122" s="218" t="s">
        <v>1122</v>
      </c>
      <c r="C122" s="219">
        <v>518.75</v>
      </c>
      <c r="D122" s="54">
        <v>0</v>
      </c>
      <c r="E122" s="54">
        <v>0</v>
      </c>
      <c r="F122" s="54">
        <v>0</v>
      </c>
      <c r="G122" s="219">
        <v>518.75</v>
      </c>
      <c r="H122" s="218" t="s">
        <v>1072</v>
      </c>
    </row>
    <row r="123" spans="1:8" ht="9.75" customHeight="1" x14ac:dyDescent="0.25">
      <c r="A123" s="227" t="s">
        <v>1123</v>
      </c>
      <c r="B123" s="218" t="s">
        <v>1124</v>
      </c>
      <c r="C123" s="219">
        <v>180</v>
      </c>
      <c r="D123" s="54">
        <v>0</v>
      </c>
      <c r="E123" s="54">
        <v>0</v>
      </c>
      <c r="F123" s="54">
        <v>0</v>
      </c>
      <c r="G123" s="219">
        <v>180</v>
      </c>
      <c r="H123" s="218" t="s">
        <v>1072</v>
      </c>
    </row>
    <row r="124" spans="1:8" ht="9.75" customHeight="1" x14ac:dyDescent="0.25">
      <c r="A124" s="227" t="s">
        <v>1125</v>
      </c>
      <c r="B124" s="218" t="s">
        <v>1126</v>
      </c>
      <c r="C124" s="219">
        <v>9000.01</v>
      </c>
      <c r="D124" s="54">
        <v>0</v>
      </c>
      <c r="E124" s="54">
        <v>0</v>
      </c>
      <c r="F124" s="54">
        <v>0</v>
      </c>
      <c r="G124" s="219">
        <v>9000.01</v>
      </c>
      <c r="H124" s="218" t="s">
        <v>1072</v>
      </c>
    </row>
    <row r="125" spans="1:8" ht="9.75" customHeight="1" x14ac:dyDescent="0.25">
      <c r="A125" s="227" t="s">
        <v>1127</v>
      </c>
      <c r="B125" s="218" t="s">
        <v>1128</v>
      </c>
      <c r="C125" s="219">
        <v>620.88</v>
      </c>
      <c r="D125" s="54">
        <v>0</v>
      </c>
      <c r="E125" s="54">
        <v>0</v>
      </c>
      <c r="F125" s="54">
        <v>0</v>
      </c>
      <c r="G125" s="219">
        <v>620.88</v>
      </c>
      <c r="H125" s="218" t="s">
        <v>1072</v>
      </c>
    </row>
    <row r="126" spans="1:8" ht="9.75" customHeight="1" x14ac:dyDescent="0.25">
      <c r="A126" s="227" t="s">
        <v>1129</v>
      </c>
      <c r="B126" s="218" t="s">
        <v>1130</v>
      </c>
      <c r="C126" s="219">
        <v>3480</v>
      </c>
      <c r="D126" s="54">
        <v>0</v>
      </c>
      <c r="E126" s="54">
        <v>0</v>
      </c>
      <c r="F126" s="54">
        <v>0</v>
      </c>
      <c r="G126" s="219">
        <v>3480</v>
      </c>
      <c r="H126" s="218" t="s">
        <v>1072</v>
      </c>
    </row>
    <row r="127" spans="1:8" ht="9.75" customHeight="1" x14ac:dyDescent="0.25">
      <c r="A127" s="227" t="s">
        <v>1131</v>
      </c>
      <c r="B127" s="218" t="s">
        <v>1132</v>
      </c>
      <c r="C127" s="219">
        <v>50</v>
      </c>
      <c r="D127" s="54">
        <v>0</v>
      </c>
      <c r="E127" s="54">
        <v>0</v>
      </c>
      <c r="F127" s="54">
        <v>0</v>
      </c>
      <c r="G127" s="219">
        <v>50</v>
      </c>
      <c r="H127" s="218" t="s">
        <v>1072</v>
      </c>
    </row>
    <row r="128" spans="1:8" ht="9.75" customHeight="1" x14ac:dyDescent="0.25">
      <c r="A128" s="227" t="s">
        <v>1133</v>
      </c>
      <c r="B128" s="218" t="s">
        <v>1134</v>
      </c>
      <c r="C128" s="219">
        <v>80.55</v>
      </c>
      <c r="D128" s="54">
        <v>0</v>
      </c>
      <c r="E128" s="54">
        <v>0</v>
      </c>
      <c r="F128" s="54">
        <v>0</v>
      </c>
      <c r="G128" s="219">
        <v>80.55</v>
      </c>
      <c r="H128" s="218" t="s">
        <v>1072</v>
      </c>
    </row>
    <row r="129" spans="1:8" ht="9.75" customHeight="1" x14ac:dyDescent="0.25">
      <c r="A129" s="227" t="s">
        <v>1135</v>
      </c>
      <c r="B129" s="218" t="s">
        <v>1136</v>
      </c>
      <c r="C129" s="219">
        <v>90</v>
      </c>
      <c r="D129" s="54">
        <v>0</v>
      </c>
      <c r="E129" s="54">
        <v>0</v>
      </c>
      <c r="F129" s="54">
        <v>0</v>
      </c>
      <c r="G129" s="219">
        <v>90</v>
      </c>
      <c r="H129" s="218" t="s">
        <v>1072</v>
      </c>
    </row>
    <row r="130" spans="1:8" ht="9.75" customHeight="1" x14ac:dyDescent="0.25">
      <c r="A130" s="227" t="s">
        <v>1137</v>
      </c>
      <c r="B130" s="218" t="s">
        <v>1138</v>
      </c>
      <c r="C130" s="219">
        <v>3318</v>
      </c>
      <c r="D130" s="54">
        <v>0</v>
      </c>
      <c r="E130" s="54">
        <v>0</v>
      </c>
      <c r="F130" s="54">
        <v>0</v>
      </c>
      <c r="G130" s="219">
        <v>3318</v>
      </c>
      <c r="H130" s="218" t="s">
        <v>1072</v>
      </c>
    </row>
    <row r="131" spans="1:8" ht="9.75" customHeight="1" x14ac:dyDescent="0.25">
      <c r="A131" s="227" t="s">
        <v>1139</v>
      </c>
      <c r="B131" s="218" t="s">
        <v>1140</v>
      </c>
      <c r="C131" s="219">
        <v>56.25</v>
      </c>
      <c r="D131" s="54">
        <v>0</v>
      </c>
      <c r="E131" s="54">
        <v>0</v>
      </c>
      <c r="F131" s="54">
        <v>0</v>
      </c>
      <c r="G131" s="219">
        <v>56.25</v>
      </c>
      <c r="H131" s="218" t="s">
        <v>1072</v>
      </c>
    </row>
    <row r="132" spans="1:8" ht="9.75" customHeight="1" x14ac:dyDescent="0.25">
      <c r="A132" s="227" t="s">
        <v>1141</v>
      </c>
      <c r="B132" s="218" t="s">
        <v>1142</v>
      </c>
      <c r="C132" s="219">
        <v>63.75</v>
      </c>
      <c r="D132" s="54">
        <v>0</v>
      </c>
      <c r="E132" s="54">
        <v>0</v>
      </c>
      <c r="F132" s="54">
        <v>0</v>
      </c>
      <c r="G132" s="219">
        <v>63.75</v>
      </c>
      <c r="H132" s="218" t="s">
        <v>1072</v>
      </c>
    </row>
    <row r="133" spans="1:8" ht="9.75" customHeight="1" x14ac:dyDescent="0.25">
      <c r="A133" s="227" t="s">
        <v>1143</v>
      </c>
      <c r="B133" s="218" t="s">
        <v>1144</v>
      </c>
      <c r="C133" s="219">
        <v>412.95</v>
      </c>
      <c r="D133" s="54">
        <v>0</v>
      </c>
      <c r="E133" s="54">
        <v>0</v>
      </c>
      <c r="F133" s="54">
        <v>0</v>
      </c>
      <c r="G133" s="219">
        <v>412.95</v>
      </c>
      <c r="H133" s="218" t="s">
        <v>1072</v>
      </c>
    </row>
    <row r="134" spans="1:8" ht="9.75" customHeight="1" x14ac:dyDescent="0.25">
      <c r="A134" s="227" t="s">
        <v>1145</v>
      </c>
      <c r="B134" s="218" t="s">
        <v>1146</v>
      </c>
      <c r="C134" s="219">
        <v>17256.18</v>
      </c>
      <c r="D134" s="54">
        <v>0</v>
      </c>
      <c r="E134" s="54">
        <v>0</v>
      </c>
      <c r="F134" s="54">
        <v>0</v>
      </c>
      <c r="G134" s="219">
        <v>17256.18</v>
      </c>
      <c r="H134" s="218" t="s">
        <v>1072</v>
      </c>
    </row>
    <row r="135" spans="1:8" ht="9.75" customHeight="1" x14ac:dyDescent="0.25">
      <c r="A135" s="227" t="s">
        <v>1147</v>
      </c>
      <c r="B135" s="218" t="s">
        <v>1148</v>
      </c>
      <c r="C135" s="219">
        <v>7259</v>
      </c>
      <c r="D135" s="54">
        <v>0</v>
      </c>
      <c r="E135" s="54">
        <v>0</v>
      </c>
      <c r="F135" s="54">
        <v>0</v>
      </c>
      <c r="G135" s="219">
        <v>7259</v>
      </c>
      <c r="H135" s="218" t="s">
        <v>1072</v>
      </c>
    </row>
    <row r="136" spans="1:8" ht="9.75" customHeight="1" x14ac:dyDescent="0.25">
      <c r="A136" s="227" t="s">
        <v>1149</v>
      </c>
      <c r="B136" s="218" t="s">
        <v>1150</v>
      </c>
      <c r="C136" s="219">
        <v>19162.990000000002</v>
      </c>
      <c r="D136" s="54">
        <v>0</v>
      </c>
      <c r="E136" s="54">
        <v>0</v>
      </c>
      <c r="F136" s="54">
        <v>0</v>
      </c>
      <c r="G136" s="219">
        <v>19162.990000000002</v>
      </c>
      <c r="H136" s="218" t="s">
        <v>1072</v>
      </c>
    </row>
    <row r="137" spans="1:8" ht="9.75" customHeight="1" x14ac:dyDescent="0.25">
      <c r="A137" s="227" t="s">
        <v>1151</v>
      </c>
      <c r="B137" s="218" t="s">
        <v>1152</v>
      </c>
      <c r="C137" s="219">
        <v>15780</v>
      </c>
      <c r="D137" s="54">
        <v>0</v>
      </c>
      <c r="E137" s="54">
        <v>0</v>
      </c>
      <c r="F137" s="54">
        <v>0</v>
      </c>
      <c r="G137" s="219">
        <v>15780</v>
      </c>
      <c r="H137" s="218" t="s">
        <v>1072</v>
      </c>
    </row>
    <row r="138" spans="1:8" ht="9.75" customHeight="1" x14ac:dyDescent="0.25">
      <c r="A138" s="227" t="s">
        <v>1153</v>
      </c>
      <c r="B138" s="218" t="s">
        <v>1154</v>
      </c>
      <c r="C138" s="219">
        <v>7163.11</v>
      </c>
      <c r="D138" s="54">
        <v>0</v>
      </c>
      <c r="E138" s="54">
        <v>0</v>
      </c>
      <c r="F138" s="54">
        <v>0</v>
      </c>
      <c r="G138" s="219">
        <v>7163.11</v>
      </c>
      <c r="H138" s="218" t="s">
        <v>1072</v>
      </c>
    </row>
    <row r="139" spans="1:8" ht="9.75" customHeight="1" x14ac:dyDescent="0.25">
      <c r="A139" s="227" t="s">
        <v>1155</v>
      </c>
      <c r="B139" s="218" t="s">
        <v>1156</v>
      </c>
      <c r="C139" s="219">
        <v>292</v>
      </c>
      <c r="D139" s="54">
        <v>0</v>
      </c>
      <c r="E139" s="54">
        <v>0</v>
      </c>
      <c r="F139" s="54">
        <v>0</v>
      </c>
      <c r="G139" s="219">
        <v>292</v>
      </c>
      <c r="H139" s="218" t="s">
        <v>1072</v>
      </c>
    </row>
    <row r="140" spans="1:8" ht="9.75" customHeight="1" x14ac:dyDescent="0.25">
      <c r="A140" s="227" t="s">
        <v>1157</v>
      </c>
      <c r="B140" s="218" t="s">
        <v>1158</v>
      </c>
      <c r="C140" s="219">
        <v>30</v>
      </c>
      <c r="D140" s="54">
        <v>0</v>
      </c>
      <c r="E140" s="54">
        <v>0</v>
      </c>
      <c r="F140" s="54">
        <v>0</v>
      </c>
      <c r="G140" s="219">
        <v>30</v>
      </c>
      <c r="H140" s="218" t="s">
        <v>1072</v>
      </c>
    </row>
    <row r="141" spans="1:8" ht="9.75" customHeight="1" x14ac:dyDescent="0.25">
      <c r="A141" s="227" t="s">
        <v>1159</v>
      </c>
      <c r="B141" s="218" t="s">
        <v>1160</v>
      </c>
      <c r="C141" s="219">
        <v>30</v>
      </c>
      <c r="D141" s="54">
        <v>0</v>
      </c>
      <c r="E141" s="54">
        <v>0</v>
      </c>
      <c r="F141" s="54">
        <v>0</v>
      </c>
      <c r="G141" s="219">
        <v>30</v>
      </c>
      <c r="H141" s="218" t="s">
        <v>1072</v>
      </c>
    </row>
    <row r="142" spans="1:8" ht="9.75" customHeight="1" x14ac:dyDescent="0.25">
      <c r="A142" s="227" t="s">
        <v>1161</v>
      </c>
      <c r="B142" s="218" t="s">
        <v>1162</v>
      </c>
      <c r="C142" s="219">
        <v>3885</v>
      </c>
      <c r="D142" s="54">
        <v>0</v>
      </c>
      <c r="E142" s="54">
        <v>0</v>
      </c>
      <c r="F142" s="54">
        <v>0</v>
      </c>
      <c r="G142" s="219">
        <v>3885</v>
      </c>
      <c r="H142" s="218" t="s">
        <v>1072</v>
      </c>
    </row>
    <row r="143" spans="1:8" ht="9.75" customHeight="1" x14ac:dyDescent="0.25">
      <c r="A143" s="227" t="s">
        <v>1163</v>
      </c>
      <c r="B143" s="218" t="s">
        <v>1164</v>
      </c>
      <c r="C143" s="219">
        <v>85605.68</v>
      </c>
      <c r="D143" s="54">
        <v>0</v>
      </c>
      <c r="E143" s="54">
        <v>0</v>
      </c>
      <c r="F143" s="54">
        <v>0</v>
      </c>
      <c r="G143" s="219">
        <v>85605.68</v>
      </c>
      <c r="H143" s="218" t="s">
        <v>1072</v>
      </c>
    </row>
    <row r="144" spans="1:8" ht="9.75" customHeight="1" x14ac:dyDescent="0.25">
      <c r="A144" s="227" t="s">
        <v>1165</v>
      </c>
      <c r="B144" s="218" t="s">
        <v>1166</v>
      </c>
      <c r="C144" s="219">
        <v>24000</v>
      </c>
      <c r="D144" s="54">
        <v>0</v>
      </c>
      <c r="E144" s="54">
        <v>0</v>
      </c>
      <c r="F144" s="54">
        <v>0</v>
      </c>
      <c r="G144" s="219">
        <v>24000</v>
      </c>
      <c r="H144" s="218" t="s">
        <v>1072</v>
      </c>
    </row>
    <row r="145" spans="1:8" ht="9.75" customHeight="1" x14ac:dyDescent="0.25">
      <c r="A145" s="227" t="s">
        <v>1167</v>
      </c>
      <c r="B145" s="218" t="s">
        <v>1168</v>
      </c>
      <c r="C145" s="219">
        <v>6699.79</v>
      </c>
      <c r="D145" s="54">
        <v>0</v>
      </c>
      <c r="E145" s="54">
        <v>0</v>
      </c>
      <c r="F145" s="54">
        <v>0</v>
      </c>
      <c r="G145" s="219">
        <v>6699.79</v>
      </c>
      <c r="H145" s="218" t="s">
        <v>1072</v>
      </c>
    </row>
    <row r="146" spans="1:8" ht="9.75" customHeight="1" x14ac:dyDescent="0.25">
      <c r="A146" s="227" t="s">
        <v>1169</v>
      </c>
      <c r="B146" s="218" t="s">
        <v>1170</v>
      </c>
      <c r="C146" s="219">
        <v>2391</v>
      </c>
      <c r="D146" s="54">
        <v>0</v>
      </c>
      <c r="E146" s="54">
        <v>0</v>
      </c>
      <c r="F146" s="54">
        <v>0</v>
      </c>
      <c r="G146" s="219">
        <v>2391</v>
      </c>
      <c r="H146" s="218" t="s">
        <v>1072</v>
      </c>
    </row>
    <row r="147" spans="1:8" ht="9.75" customHeight="1" x14ac:dyDescent="0.25">
      <c r="A147" s="227" t="s">
        <v>1171</v>
      </c>
      <c r="B147" s="218" t="s">
        <v>1172</v>
      </c>
      <c r="C147" s="219">
        <v>10000</v>
      </c>
      <c r="D147" s="54">
        <v>0</v>
      </c>
      <c r="E147" s="54">
        <v>0</v>
      </c>
      <c r="F147" s="54">
        <v>0</v>
      </c>
      <c r="G147" s="219">
        <v>10000</v>
      </c>
      <c r="H147" s="218" t="s">
        <v>1072</v>
      </c>
    </row>
    <row r="148" spans="1:8" ht="9.75" customHeight="1" x14ac:dyDescent="0.25">
      <c r="A148" s="227" t="s">
        <v>1173</v>
      </c>
      <c r="B148" s="218" t="s">
        <v>1174</v>
      </c>
      <c r="C148" s="219">
        <v>5000</v>
      </c>
      <c r="D148" s="54">
        <v>0</v>
      </c>
      <c r="E148" s="54">
        <v>0</v>
      </c>
      <c r="F148" s="54">
        <v>0</v>
      </c>
      <c r="G148" s="219">
        <v>5000</v>
      </c>
      <c r="H148" s="218" t="s">
        <v>1072</v>
      </c>
    </row>
    <row r="149" spans="1:8" ht="9.75" customHeight="1" x14ac:dyDescent="0.25">
      <c r="A149" s="227" t="s">
        <v>1175</v>
      </c>
      <c r="B149" s="218" t="s">
        <v>1176</v>
      </c>
      <c r="C149" s="219">
        <v>10000</v>
      </c>
      <c r="D149" s="54">
        <v>0</v>
      </c>
      <c r="E149" s="54">
        <v>0</v>
      </c>
      <c r="F149" s="54">
        <v>0</v>
      </c>
      <c r="G149" s="219">
        <v>10000</v>
      </c>
      <c r="H149" s="218" t="s">
        <v>1072</v>
      </c>
    </row>
    <row r="150" spans="1:8" ht="9.75" customHeight="1" x14ac:dyDescent="0.25">
      <c r="A150" s="227" t="s">
        <v>1177</v>
      </c>
      <c r="B150" s="218" t="s">
        <v>1178</v>
      </c>
      <c r="C150" s="219">
        <v>10000</v>
      </c>
      <c r="D150" s="54">
        <v>0</v>
      </c>
      <c r="E150" s="54">
        <v>0</v>
      </c>
      <c r="F150" s="54">
        <v>0</v>
      </c>
      <c r="G150" s="219">
        <v>10000</v>
      </c>
      <c r="H150" s="218" t="s">
        <v>1072</v>
      </c>
    </row>
    <row r="151" spans="1:8" ht="9.75" customHeight="1" x14ac:dyDescent="0.25">
      <c r="A151" s="227" t="s">
        <v>1179</v>
      </c>
      <c r="B151" s="218" t="s">
        <v>1180</v>
      </c>
      <c r="C151" s="219">
        <v>1500</v>
      </c>
      <c r="D151" s="54">
        <v>0</v>
      </c>
      <c r="E151" s="54">
        <v>0</v>
      </c>
      <c r="F151" s="54">
        <v>0</v>
      </c>
      <c r="G151" s="219">
        <v>1500</v>
      </c>
      <c r="H151" s="218" t="s">
        <v>1072</v>
      </c>
    </row>
    <row r="152" spans="1:8" ht="9.75" customHeight="1" x14ac:dyDescent="0.25">
      <c r="A152" s="227" t="s">
        <v>1181</v>
      </c>
      <c r="B152" s="218" t="s">
        <v>1182</v>
      </c>
      <c r="C152" s="219">
        <v>8500</v>
      </c>
      <c r="D152" s="54">
        <v>0</v>
      </c>
      <c r="E152" s="54">
        <v>0</v>
      </c>
      <c r="F152" s="54">
        <v>0</v>
      </c>
      <c r="G152" s="219">
        <v>8500</v>
      </c>
      <c r="H152" s="218" t="s">
        <v>1072</v>
      </c>
    </row>
    <row r="153" spans="1:8" ht="9.75" customHeight="1" x14ac:dyDescent="0.25">
      <c r="A153" s="227" t="s">
        <v>1183</v>
      </c>
      <c r="B153" s="218" t="s">
        <v>1184</v>
      </c>
      <c r="C153" s="219">
        <v>17980</v>
      </c>
      <c r="D153" s="54">
        <v>0</v>
      </c>
      <c r="E153" s="54">
        <v>0</v>
      </c>
      <c r="F153" s="54">
        <v>0</v>
      </c>
      <c r="G153" s="219">
        <v>17980</v>
      </c>
      <c r="H153" s="218" t="s">
        <v>1072</v>
      </c>
    </row>
    <row r="154" spans="1:8" ht="9.75" customHeight="1" x14ac:dyDescent="0.25">
      <c r="A154" s="227" t="s">
        <v>1185</v>
      </c>
      <c r="B154" s="218" t="s">
        <v>1186</v>
      </c>
      <c r="C154" s="219">
        <v>3000</v>
      </c>
      <c r="D154" s="54">
        <v>0</v>
      </c>
      <c r="E154" s="54">
        <v>0</v>
      </c>
      <c r="F154" s="54">
        <v>0</v>
      </c>
      <c r="G154" s="219">
        <v>3000</v>
      </c>
      <c r="H154" s="218" t="s">
        <v>1072</v>
      </c>
    </row>
    <row r="155" spans="1:8" ht="9.75" customHeight="1" x14ac:dyDescent="0.25">
      <c r="A155" s="53">
        <v>1132</v>
      </c>
      <c r="B155" s="25" t="s">
        <v>331</v>
      </c>
      <c r="C155" s="61">
        <v>0</v>
      </c>
      <c r="D155" s="54">
        <v>0</v>
      </c>
      <c r="E155" s="54">
        <v>0</v>
      </c>
      <c r="F155" s="54">
        <v>0</v>
      </c>
      <c r="G155" s="54">
        <v>0</v>
      </c>
      <c r="H155" s="25"/>
    </row>
    <row r="156" spans="1:8" ht="9.75" customHeight="1" x14ac:dyDescent="0.25">
      <c r="A156" s="53">
        <v>1133</v>
      </c>
      <c r="B156" s="25" t="s">
        <v>332</v>
      </c>
      <c r="C156" s="61">
        <v>0</v>
      </c>
      <c r="D156" s="54">
        <v>0</v>
      </c>
      <c r="E156" s="54">
        <v>0</v>
      </c>
      <c r="F156" s="54">
        <v>0</v>
      </c>
      <c r="G156" s="54">
        <v>0</v>
      </c>
      <c r="H156" s="25"/>
    </row>
    <row r="157" spans="1:8" ht="9.75" customHeight="1" x14ac:dyDescent="0.25">
      <c r="A157" s="53">
        <v>1134</v>
      </c>
      <c r="B157" s="25" t="s">
        <v>333</v>
      </c>
      <c r="C157" s="61">
        <v>0</v>
      </c>
      <c r="D157" s="54">
        <v>0</v>
      </c>
      <c r="E157" s="54">
        <v>0</v>
      </c>
      <c r="F157" s="54">
        <v>0</v>
      </c>
      <c r="G157" s="54">
        <v>0</v>
      </c>
      <c r="H157" s="25"/>
    </row>
    <row r="158" spans="1:8" ht="9.75" customHeight="1" x14ac:dyDescent="0.25">
      <c r="A158" s="53">
        <v>1139</v>
      </c>
      <c r="B158" s="25" t="s">
        <v>334</v>
      </c>
      <c r="C158" s="61">
        <v>0</v>
      </c>
      <c r="D158" s="54">
        <v>0</v>
      </c>
      <c r="E158" s="54">
        <v>0</v>
      </c>
      <c r="F158" s="54">
        <v>0</v>
      </c>
      <c r="G158" s="54">
        <v>0</v>
      </c>
      <c r="H158" s="25"/>
    </row>
    <row r="159" spans="1:8" ht="9.75" customHeight="1" x14ac:dyDescent="0.25">
      <c r="A159" s="25"/>
      <c r="B159" s="25"/>
      <c r="C159" s="25"/>
      <c r="D159" s="25"/>
      <c r="E159" s="25"/>
      <c r="F159" s="25"/>
      <c r="G159" s="25"/>
      <c r="H159" s="25"/>
    </row>
    <row r="160" spans="1:8" ht="9.75" customHeight="1" x14ac:dyDescent="0.25">
      <c r="A160" s="115" t="s">
        <v>335</v>
      </c>
      <c r="B160" s="115"/>
      <c r="C160" s="115"/>
      <c r="D160" s="115"/>
      <c r="E160" s="115"/>
      <c r="F160" s="115"/>
      <c r="G160" s="115"/>
      <c r="H160" s="115"/>
    </row>
    <row r="161" spans="1:8" ht="9.75" customHeight="1" x14ac:dyDescent="0.25">
      <c r="A161" s="28" t="s">
        <v>99</v>
      </c>
      <c r="B161" s="28" t="s">
        <v>100</v>
      </c>
      <c r="C161" s="28" t="s">
        <v>101</v>
      </c>
      <c r="D161" s="28" t="s">
        <v>336</v>
      </c>
      <c r="E161" s="28" t="s">
        <v>337</v>
      </c>
      <c r="F161" s="28" t="s">
        <v>338</v>
      </c>
      <c r="G161" s="28"/>
      <c r="H161" s="28"/>
    </row>
    <row r="162" spans="1:8" ht="9.75" customHeight="1" x14ac:dyDescent="0.25">
      <c r="A162" s="53">
        <v>1140</v>
      </c>
      <c r="B162" s="25" t="s">
        <v>339</v>
      </c>
      <c r="C162" s="54">
        <v>0</v>
      </c>
      <c r="D162" s="25"/>
      <c r="E162" s="25"/>
      <c r="F162" s="25"/>
      <c r="G162" s="25"/>
      <c r="H162" s="25"/>
    </row>
    <row r="163" spans="1:8" ht="9.75" customHeight="1" x14ac:dyDescent="0.25">
      <c r="A163" s="53">
        <v>1141</v>
      </c>
      <c r="B163" s="25" t="s">
        <v>340</v>
      </c>
      <c r="C163" s="54">
        <v>0</v>
      </c>
      <c r="D163" s="25"/>
      <c r="E163" s="25"/>
      <c r="F163" s="25"/>
    </row>
    <row r="164" spans="1:8" ht="9.75" customHeight="1" x14ac:dyDescent="0.25">
      <c r="A164" s="53">
        <v>1142</v>
      </c>
      <c r="B164" s="25" t="s">
        <v>341</v>
      </c>
      <c r="C164" s="54">
        <v>0</v>
      </c>
      <c r="D164" s="25"/>
      <c r="E164" s="25"/>
      <c r="F164" s="25"/>
    </row>
    <row r="165" spans="1:8" ht="9.75" customHeight="1" x14ac:dyDescent="0.25">
      <c r="A165" s="53">
        <v>1143</v>
      </c>
      <c r="B165" s="25" t="s">
        <v>342</v>
      </c>
      <c r="C165" s="54">
        <v>0</v>
      </c>
      <c r="D165" s="25"/>
      <c r="E165" s="25"/>
      <c r="F165" s="25"/>
    </row>
    <row r="166" spans="1:8" ht="9.75" customHeight="1" x14ac:dyDescent="0.25">
      <c r="A166" s="53">
        <v>1144</v>
      </c>
      <c r="B166" s="25" t="s">
        <v>343</v>
      </c>
      <c r="C166" s="54">
        <v>0</v>
      </c>
      <c r="D166" s="25"/>
      <c r="E166" s="25"/>
      <c r="F166" s="25"/>
    </row>
    <row r="167" spans="1:8" ht="9.75" customHeight="1" x14ac:dyDescent="0.25">
      <c r="A167" s="53">
        <v>1145</v>
      </c>
      <c r="B167" s="25" t="s">
        <v>344</v>
      </c>
      <c r="C167" s="54">
        <v>0</v>
      </c>
      <c r="D167" s="25"/>
      <c r="E167" s="25"/>
      <c r="F167" s="25"/>
    </row>
    <row r="168" spans="1:8" ht="9.75" customHeight="1" x14ac:dyDescent="0.25">
      <c r="A168" s="25"/>
      <c r="B168" s="25"/>
      <c r="C168" s="25"/>
      <c r="D168" s="25"/>
      <c r="E168" s="25"/>
      <c r="F168" s="25"/>
    </row>
    <row r="169" spans="1:8" ht="9.75" customHeight="1" x14ac:dyDescent="0.25">
      <c r="A169" s="115" t="s">
        <v>345</v>
      </c>
      <c r="B169" s="115"/>
      <c r="C169" s="115"/>
      <c r="D169" s="115"/>
      <c r="E169" s="115"/>
      <c r="F169" s="115"/>
    </row>
    <row r="170" spans="1:8" ht="9.75" customHeight="1" x14ac:dyDescent="0.25">
      <c r="A170" s="28" t="s">
        <v>99</v>
      </c>
      <c r="B170" s="28" t="s">
        <v>100</v>
      </c>
      <c r="C170" s="28" t="s">
        <v>101</v>
      </c>
      <c r="D170" s="28" t="s">
        <v>337</v>
      </c>
      <c r="E170" s="28" t="s">
        <v>346</v>
      </c>
      <c r="F170" s="28" t="s">
        <v>338</v>
      </c>
    </row>
    <row r="171" spans="1:8" ht="9.75" customHeight="1" x14ac:dyDescent="0.25">
      <c r="A171" s="53">
        <v>1150</v>
      </c>
      <c r="B171" s="25" t="s">
        <v>347</v>
      </c>
      <c r="C171" s="54">
        <v>0</v>
      </c>
      <c r="D171" s="25"/>
      <c r="E171" s="25"/>
      <c r="F171" s="25"/>
    </row>
    <row r="172" spans="1:8" ht="9.75" customHeight="1" x14ac:dyDescent="0.25">
      <c r="A172" s="53">
        <v>1151</v>
      </c>
      <c r="B172" s="25" t="s">
        <v>348</v>
      </c>
      <c r="C172" s="54">
        <v>0</v>
      </c>
      <c r="D172" s="25"/>
      <c r="E172" s="25"/>
      <c r="F172" s="25"/>
    </row>
    <row r="173" spans="1:8" ht="9.75" customHeight="1" x14ac:dyDescent="0.25">
      <c r="A173" s="25"/>
      <c r="B173" s="25"/>
      <c r="C173" s="25"/>
      <c r="D173" s="25"/>
      <c r="E173" s="25"/>
      <c r="F173" s="25"/>
    </row>
    <row r="174" spans="1:8" ht="9.75" customHeight="1" x14ac:dyDescent="0.25">
      <c r="A174" s="115" t="s">
        <v>349</v>
      </c>
      <c r="B174" s="115"/>
      <c r="C174" s="115"/>
      <c r="D174" s="115"/>
      <c r="E174" s="115"/>
      <c r="F174" s="115"/>
    </row>
    <row r="175" spans="1:8" ht="9.75" customHeight="1" x14ac:dyDescent="0.25">
      <c r="A175" s="28" t="s">
        <v>99</v>
      </c>
      <c r="B175" s="28" t="s">
        <v>100</v>
      </c>
      <c r="C175" s="28" t="s">
        <v>101</v>
      </c>
      <c r="D175" s="28" t="s">
        <v>312</v>
      </c>
      <c r="E175" s="28" t="s">
        <v>325</v>
      </c>
      <c r="F175" s="28"/>
    </row>
    <row r="176" spans="1:8" ht="9.75" customHeight="1" x14ac:dyDescent="0.25">
      <c r="A176" s="53">
        <v>1213</v>
      </c>
      <c r="B176" s="25" t="s">
        <v>350</v>
      </c>
      <c r="C176" s="54">
        <v>0</v>
      </c>
      <c r="D176" s="25"/>
      <c r="E176" s="25"/>
      <c r="F176" s="25"/>
    </row>
    <row r="177" spans="1:13" ht="9.75" customHeight="1" x14ac:dyDescent="0.25">
      <c r="A177" s="25"/>
      <c r="B177" s="25"/>
      <c r="C177" s="25"/>
      <c r="D177" s="25"/>
      <c r="E177" s="25"/>
      <c r="F177" s="25"/>
    </row>
    <row r="178" spans="1:13" ht="9.75" customHeight="1" x14ac:dyDescent="0.25">
      <c r="A178" s="115" t="s">
        <v>351</v>
      </c>
      <c r="B178" s="115"/>
      <c r="C178" s="115"/>
      <c r="D178" s="115"/>
      <c r="E178" s="115"/>
      <c r="F178" s="115"/>
    </row>
    <row r="179" spans="1:13" ht="9.75" customHeight="1" x14ac:dyDescent="0.25">
      <c r="A179" s="28" t="s">
        <v>99</v>
      </c>
      <c r="B179" s="28" t="s">
        <v>100</v>
      </c>
      <c r="C179" s="28" t="s">
        <v>101</v>
      </c>
      <c r="D179" s="28"/>
      <c r="E179" s="28"/>
      <c r="F179" s="28"/>
      <c r="G179" s="28"/>
      <c r="H179" s="28"/>
      <c r="I179" s="25"/>
      <c r="J179" s="25"/>
    </row>
    <row r="180" spans="1:13" ht="9.75" customHeight="1" x14ac:dyDescent="0.25">
      <c r="A180" s="53">
        <v>1211</v>
      </c>
      <c r="B180" s="25" t="s">
        <v>352</v>
      </c>
      <c r="C180" s="54">
        <v>0</v>
      </c>
      <c r="D180" s="25"/>
      <c r="E180" s="25"/>
      <c r="F180" s="25"/>
      <c r="G180" s="25"/>
      <c r="H180" s="25"/>
      <c r="I180" s="25"/>
      <c r="J180" s="25"/>
    </row>
    <row r="181" spans="1:13" ht="9.75" customHeight="1" x14ac:dyDescent="0.25">
      <c r="A181" s="53">
        <v>1212</v>
      </c>
      <c r="B181" s="25" t="s">
        <v>353</v>
      </c>
      <c r="C181" s="54">
        <v>0</v>
      </c>
      <c r="D181" s="25"/>
      <c r="E181" s="25"/>
      <c r="F181" s="25"/>
      <c r="G181" s="25"/>
      <c r="H181" s="25"/>
      <c r="I181" s="25"/>
      <c r="J181" s="25"/>
    </row>
    <row r="182" spans="1:13" ht="9.75" customHeight="1" x14ac:dyDescent="0.25">
      <c r="A182" s="53">
        <v>1214</v>
      </c>
      <c r="B182" s="25" t="s">
        <v>354</v>
      </c>
      <c r="C182" s="54">
        <v>0</v>
      </c>
      <c r="D182" s="25"/>
      <c r="E182" s="25"/>
      <c r="F182" s="25"/>
      <c r="G182" s="25"/>
      <c r="H182" s="25"/>
      <c r="I182" s="25"/>
      <c r="J182" s="25"/>
    </row>
    <row r="183" spans="1:13" ht="9.75" customHeight="1" x14ac:dyDescent="0.25">
      <c r="A183" s="25"/>
      <c r="B183" s="25"/>
      <c r="C183" s="25"/>
      <c r="D183" s="25"/>
      <c r="E183" s="25"/>
      <c r="F183" s="25"/>
      <c r="G183" s="25"/>
      <c r="H183" s="25"/>
      <c r="I183" s="25"/>
      <c r="J183" s="25"/>
    </row>
    <row r="184" spans="1:13" ht="9.75" customHeight="1" x14ac:dyDescent="0.25">
      <c r="A184" s="115" t="s">
        <v>355</v>
      </c>
      <c r="B184" s="115"/>
      <c r="C184" s="115"/>
      <c r="D184" s="115"/>
      <c r="E184" s="115"/>
      <c r="F184" s="115"/>
      <c r="G184" s="115"/>
      <c r="H184" s="115"/>
      <c r="I184" s="115"/>
      <c r="J184" s="115"/>
    </row>
    <row r="185" spans="1:13" ht="9.75" customHeight="1" x14ac:dyDescent="0.25">
      <c r="A185" s="28" t="s">
        <v>99</v>
      </c>
      <c r="B185" s="28" t="s">
        <v>100</v>
      </c>
      <c r="C185" s="28" t="s">
        <v>101</v>
      </c>
      <c r="D185" s="28" t="s">
        <v>356</v>
      </c>
      <c r="E185" s="28" t="s">
        <v>357</v>
      </c>
      <c r="F185" s="28" t="s">
        <v>358</v>
      </c>
      <c r="G185" s="28" t="s">
        <v>359</v>
      </c>
      <c r="H185" s="28" t="s">
        <v>360</v>
      </c>
      <c r="I185" s="28" t="s">
        <v>361</v>
      </c>
      <c r="J185" s="28" t="s">
        <v>362</v>
      </c>
    </row>
    <row r="186" spans="1:13" ht="9.75" customHeight="1" x14ac:dyDescent="0.25">
      <c r="A186" s="53">
        <v>1230</v>
      </c>
      <c r="B186" s="25" t="s">
        <v>363</v>
      </c>
      <c r="C186" s="61">
        <v>0</v>
      </c>
      <c r="D186" s="61">
        <v>0</v>
      </c>
      <c r="E186" s="61">
        <v>0</v>
      </c>
      <c r="F186" s="25"/>
      <c r="G186" s="25"/>
      <c r="H186" s="25"/>
      <c r="I186" s="25"/>
      <c r="J186" s="25"/>
    </row>
    <row r="187" spans="1:13" ht="9.75" customHeight="1" x14ac:dyDescent="0.25">
      <c r="A187" s="53">
        <v>1231</v>
      </c>
      <c r="B187" s="25" t="s">
        <v>364</v>
      </c>
      <c r="C187" s="61">
        <v>0</v>
      </c>
      <c r="D187" s="56"/>
      <c r="E187" s="56"/>
      <c r="F187" s="25"/>
      <c r="G187" s="25"/>
      <c r="H187" s="25"/>
      <c r="I187" s="25"/>
      <c r="J187" s="25"/>
    </row>
    <row r="188" spans="1:13" ht="9.75" customHeight="1" x14ac:dyDescent="0.25">
      <c r="A188" s="53">
        <v>1232</v>
      </c>
      <c r="B188" s="25" t="s">
        <v>365</v>
      </c>
      <c r="C188" s="61">
        <v>0</v>
      </c>
      <c r="D188" s="61">
        <v>0</v>
      </c>
      <c r="E188" s="61">
        <v>0</v>
      </c>
      <c r="F188" s="25"/>
      <c r="G188" s="25"/>
      <c r="H188" s="25"/>
      <c r="I188" s="25"/>
      <c r="J188" s="25"/>
    </row>
    <row r="189" spans="1:13" ht="9.75" customHeight="1" x14ac:dyDescent="0.25">
      <c r="A189" s="53">
        <v>1233</v>
      </c>
      <c r="B189" s="25" t="s">
        <v>366</v>
      </c>
      <c r="C189" s="61">
        <v>0</v>
      </c>
      <c r="D189" s="61">
        <v>0</v>
      </c>
      <c r="E189" s="61">
        <v>0</v>
      </c>
      <c r="F189" s="25"/>
      <c r="G189" s="25"/>
      <c r="H189" s="25"/>
      <c r="I189" s="25"/>
      <c r="J189" s="25"/>
    </row>
    <row r="190" spans="1:13" ht="9.75" customHeight="1" x14ac:dyDescent="0.25">
      <c r="A190" s="53">
        <v>1234</v>
      </c>
      <c r="B190" s="25" t="s">
        <v>367</v>
      </c>
      <c r="C190" s="61">
        <v>0</v>
      </c>
      <c r="D190" s="61">
        <v>0</v>
      </c>
      <c r="E190" s="61">
        <v>0</v>
      </c>
      <c r="F190" s="25"/>
      <c r="G190" s="25"/>
      <c r="H190" s="25"/>
      <c r="I190" s="25"/>
      <c r="J190" s="25"/>
    </row>
    <row r="191" spans="1:13" ht="9.75" customHeight="1" x14ac:dyDescent="0.25">
      <c r="A191" s="53">
        <v>1235</v>
      </c>
      <c r="B191" s="25" t="s">
        <v>368</v>
      </c>
      <c r="C191" s="61">
        <v>0</v>
      </c>
      <c r="D191" s="61">
        <v>0</v>
      </c>
      <c r="E191" s="61">
        <v>0</v>
      </c>
      <c r="F191" s="25"/>
      <c r="G191" s="25"/>
      <c r="H191" s="25"/>
      <c r="I191" s="25"/>
      <c r="J191" s="25"/>
    </row>
    <row r="192" spans="1:13" ht="9.75" customHeight="1" x14ac:dyDescent="0.25">
      <c r="A192" s="53">
        <v>1236</v>
      </c>
      <c r="B192" s="25" t="s">
        <v>369</v>
      </c>
      <c r="C192" s="61">
        <v>0</v>
      </c>
      <c r="D192" s="61">
        <v>0</v>
      </c>
      <c r="E192" s="61">
        <v>0</v>
      </c>
      <c r="F192" s="25"/>
      <c r="G192" s="25"/>
      <c r="H192" s="25"/>
      <c r="I192" s="25"/>
      <c r="J192" s="25"/>
      <c r="M192" s="65"/>
    </row>
    <row r="193" spans="1:14" ht="9.75" customHeight="1" x14ac:dyDescent="0.25">
      <c r="A193" s="53">
        <v>1239</v>
      </c>
      <c r="B193" s="25" t="s">
        <v>370</v>
      </c>
      <c r="C193" s="61">
        <v>0</v>
      </c>
      <c r="D193" s="61">
        <v>0</v>
      </c>
      <c r="E193" s="61">
        <v>0</v>
      </c>
      <c r="F193" s="25"/>
      <c r="G193" s="25"/>
      <c r="H193" s="25"/>
      <c r="I193" s="25"/>
      <c r="J193" s="25"/>
    </row>
    <row r="194" spans="1:14" ht="9.75" customHeight="1" x14ac:dyDescent="0.25">
      <c r="A194" s="53">
        <v>1240</v>
      </c>
      <c r="B194" s="25" t="s">
        <v>371</v>
      </c>
      <c r="C194" s="61">
        <f>+C195+C200+C204+C205+C207+C208+C212+C214</f>
        <v>24572264.57</v>
      </c>
      <c r="D194" s="61">
        <f>+D195+D200+D204+D205+D207+D208+D212+D214</f>
        <v>1329109.7232733613</v>
      </c>
      <c r="E194" s="61">
        <f>+E195+E200+E204+E205+E207+E208+E212+E214</f>
        <v>17233175.079075657</v>
      </c>
      <c r="F194" s="54"/>
      <c r="G194" s="54"/>
      <c r="H194" s="25"/>
      <c r="I194" s="25"/>
      <c r="J194" s="25"/>
      <c r="L194" s="65"/>
    </row>
    <row r="195" spans="1:14" ht="9.75" customHeight="1" x14ac:dyDescent="0.25">
      <c r="A195" s="53">
        <v>1241</v>
      </c>
      <c r="B195" s="25" t="s">
        <v>372</v>
      </c>
      <c r="C195" s="61">
        <f>+SUM(C196:C199)</f>
        <v>5557915.4100000011</v>
      </c>
      <c r="D195" s="61">
        <f t="shared" ref="D195:E195" si="4">+SUM(D196:D199)</f>
        <v>212190.73200000005</v>
      </c>
      <c r="E195" s="61">
        <f t="shared" si="4"/>
        <v>4929146.3056989685</v>
      </c>
      <c r="F195" s="25"/>
      <c r="G195" s="25"/>
      <c r="H195" s="25"/>
      <c r="I195" s="25"/>
      <c r="J195" s="25"/>
    </row>
    <row r="196" spans="1:14" ht="9.75" customHeight="1" x14ac:dyDescent="0.25">
      <c r="A196" s="227" t="s">
        <v>1187</v>
      </c>
      <c r="B196" s="218" t="s">
        <v>1188</v>
      </c>
      <c r="C196" s="54">
        <v>1676087.45</v>
      </c>
      <c r="D196" s="54">
        <v>83723.761833333381</v>
      </c>
      <c r="E196" s="54">
        <v>1347812.6143656278</v>
      </c>
      <c r="F196" s="218" t="s">
        <v>1189</v>
      </c>
      <c r="G196" s="230" t="s">
        <v>1190</v>
      </c>
      <c r="H196" s="218" t="s">
        <v>1191</v>
      </c>
      <c r="I196" s="25"/>
      <c r="K196" s="54"/>
      <c r="L196" s="54"/>
    </row>
    <row r="197" spans="1:14" ht="9.75" customHeight="1" x14ac:dyDescent="0.25">
      <c r="A197" s="227" t="s">
        <v>1192</v>
      </c>
      <c r="B197" s="218" t="s">
        <v>1193</v>
      </c>
      <c r="C197" s="54">
        <v>814637</v>
      </c>
      <c r="D197" s="54">
        <v>37364.866666666647</v>
      </c>
      <c r="E197" s="54">
        <v>788986.75166667439</v>
      </c>
      <c r="F197" s="218"/>
      <c r="G197" s="230"/>
      <c r="H197" s="218"/>
      <c r="I197" s="25"/>
      <c r="K197" s="54"/>
      <c r="L197" s="54"/>
    </row>
    <row r="198" spans="1:14" ht="9.75" customHeight="1" x14ac:dyDescent="0.25">
      <c r="A198" s="227" t="s">
        <v>1194</v>
      </c>
      <c r="B198" s="218" t="s">
        <v>1195</v>
      </c>
      <c r="C198" s="54">
        <v>2939282.27</v>
      </c>
      <c r="D198" s="54">
        <v>83568.554166666698</v>
      </c>
      <c r="E198" s="54">
        <v>2735622.34</v>
      </c>
      <c r="F198" s="218"/>
      <c r="G198" s="230"/>
      <c r="H198" s="218"/>
      <c r="I198" s="25"/>
      <c r="K198" s="54"/>
      <c r="L198" s="54"/>
      <c r="N198" s="65"/>
    </row>
    <row r="199" spans="1:14" ht="9.75" customHeight="1" x14ac:dyDescent="0.25">
      <c r="A199" s="227" t="s">
        <v>1196</v>
      </c>
      <c r="B199" s="218" t="s">
        <v>1197</v>
      </c>
      <c r="C199" s="54">
        <v>127908.69</v>
      </c>
      <c r="D199" s="54">
        <v>7533.5493333333297</v>
      </c>
      <c r="E199" s="54">
        <v>56724.599666666625</v>
      </c>
      <c r="F199" s="218"/>
      <c r="G199" s="230"/>
      <c r="H199" s="218"/>
      <c r="I199" s="25"/>
      <c r="K199" s="54"/>
      <c r="L199" s="54"/>
    </row>
    <row r="200" spans="1:14" ht="9.75" customHeight="1" x14ac:dyDescent="0.25">
      <c r="A200" s="53">
        <v>1242</v>
      </c>
      <c r="B200" s="25" t="s">
        <v>373</v>
      </c>
      <c r="C200" s="61">
        <f>+SUM(C201:C203)</f>
        <v>11740808.449999999</v>
      </c>
      <c r="D200" s="61">
        <f t="shared" ref="D200:E200" si="5">+SUM(D201:D203)</f>
        <v>906437.72035669256</v>
      </c>
      <c r="E200" s="61">
        <f t="shared" si="5"/>
        <v>5995918.0414600065</v>
      </c>
      <c r="F200" s="218"/>
      <c r="G200" s="230"/>
      <c r="H200" s="218"/>
      <c r="I200" s="25"/>
      <c r="K200" s="54"/>
      <c r="L200" s="54"/>
    </row>
    <row r="201" spans="1:14" ht="9.75" customHeight="1" x14ac:dyDescent="0.25">
      <c r="A201" s="53" t="s">
        <v>1198</v>
      </c>
      <c r="B201" s="25" t="s">
        <v>1199</v>
      </c>
      <c r="C201" s="54">
        <v>5344272.41</v>
      </c>
      <c r="D201" s="54">
        <f>511534.284793334+0.02</f>
        <v>511534.30479333404</v>
      </c>
      <c r="E201" s="54">
        <f>3903236.98479334+8.9</f>
        <v>3903245.8847933398</v>
      </c>
      <c r="F201" s="218" t="s">
        <v>674</v>
      </c>
      <c r="G201" s="231">
        <v>0.1</v>
      </c>
      <c r="H201" s="218" t="s">
        <v>1191</v>
      </c>
      <c r="I201" s="25"/>
      <c r="K201" s="54"/>
      <c r="L201" s="54"/>
    </row>
    <row r="202" spans="1:14" ht="9.75" customHeight="1" x14ac:dyDescent="0.25">
      <c r="A202" s="53" t="s">
        <v>1200</v>
      </c>
      <c r="B202" s="25" t="s">
        <v>1201</v>
      </c>
      <c r="C202" s="54">
        <v>589258.76</v>
      </c>
      <c r="D202" s="54">
        <v>58451.639000000003</v>
      </c>
      <c r="E202" s="54">
        <v>267955.09666666668</v>
      </c>
      <c r="F202" s="218"/>
      <c r="G202" s="231"/>
      <c r="H202" s="218"/>
      <c r="I202" s="25"/>
      <c r="K202" s="54"/>
      <c r="L202" s="54"/>
    </row>
    <row r="203" spans="1:14" ht="9.75" customHeight="1" x14ac:dyDescent="0.25">
      <c r="A203" s="53" t="s">
        <v>1202</v>
      </c>
      <c r="B203" s="25" t="s">
        <v>1203</v>
      </c>
      <c r="C203" s="54">
        <v>5807277.2800000003</v>
      </c>
      <c r="D203" s="54">
        <v>336451.77656335849</v>
      </c>
      <c r="E203" s="54">
        <v>1824717.06</v>
      </c>
      <c r="F203" s="218"/>
      <c r="G203" s="231"/>
      <c r="H203" s="218"/>
      <c r="I203" s="25"/>
      <c r="K203" s="54"/>
      <c r="L203" s="54"/>
    </row>
    <row r="204" spans="1:14" ht="9.75" customHeight="1" x14ac:dyDescent="0.25">
      <c r="A204" s="53">
        <v>1243</v>
      </c>
      <c r="B204" s="25" t="s">
        <v>374</v>
      </c>
      <c r="C204" s="61">
        <v>0</v>
      </c>
      <c r="D204" s="61">
        <v>0</v>
      </c>
      <c r="E204" s="61">
        <v>0</v>
      </c>
      <c r="F204" s="218"/>
      <c r="G204" s="231"/>
      <c r="H204" s="218"/>
      <c r="I204" s="25"/>
      <c r="K204" s="54"/>
      <c r="L204" s="54"/>
    </row>
    <row r="205" spans="1:14" ht="9.75" customHeight="1" x14ac:dyDescent="0.25">
      <c r="A205" s="53">
        <v>1244</v>
      </c>
      <c r="B205" s="25" t="s">
        <v>375</v>
      </c>
      <c r="C205" s="61">
        <f>+C206</f>
        <v>3279250.91</v>
      </c>
      <c r="D205" s="61">
        <f t="shared" ref="D205:E205" si="6">+D206</f>
        <v>20416.666666666664</v>
      </c>
      <c r="E205" s="61">
        <f t="shared" si="6"/>
        <v>3011677.67</v>
      </c>
      <c r="F205" s="218"/>
      <c r="G205" s="218"/>
      <c r="H205" s="218"/>
      <c r="I205" s="25"/>
      <c r="K205" s="54"/>
      <c r="L205" s="54"/>
    </row>
    <row r="206" spans="1:14" ht="9.75" customHeight="1" x14ac:dyDescent="0.25">
      <c r="A206" s="227" t="s">
        <v>1204</v>
      </c>
      <c r="B206" s="218" t="s">
        <v>1205</v>
      </c>
      <c r="C206" s="54">
        <v>3279250.91</v>
      </c>
      <c r="D206" s="54">
        <v>20416.666666666664</v>
      </c>
      <c r="E206" s="54">
        <v>3011677.67</v>
      </c>
      <c r="F206" s="218" t="s">
        <v>674</v>
      </c>
      <c r="G206" s="231">
        <v>0.2</v>
      </c>
      <c r="H206" s="218" t="s">
        <v>1191</v>
      </c>
      <c r="I206" s="25"/>
      <c r="K206" s="54"/>
      <c r="L206" s="54"/>
    </row>
    <row r="207" spans="1:14" ht="9.75" customHeight="1" x14ac:dyDescent="0.25">
      <c r="A207" s="53">
        <v>1245</v>
      </c>
      <c r="B207" s="25" t="s">
        <v>376</v>
      </c>
      <c r="C207" s="61">
        <v>0</v>
      </c>
      <c r="D207" s="61">
        <v>0</v>
      </c>
      <c r="E207" s="61">
        <v>0</v>
      </c>
      <c r="F207" s="218"/>
      <c r="G207" s="218"/>
      <c r="H207" s="218"/>
      <c r="I207" s="25"/>
      <c r="K207" s="54"/>
      <c r="L207" s="54"/>
    </row>
    <row r="208" spans="1:14" ht="9.75" customHeight="1" x14ac:dyDescent="0.25">
      <c r="A208" s="53">
        <v>1246</v>
      </c>
      <c r="B208" s="25" t="s">
        <v>377</v>
      </c>
      <c r="C208" s="61">
        <f>+C209+C210+C211</f>
        <v>3692546.66</v>
      </c>
      <c r="D208" s="61">
        <f t="shared" ref="D208:E208" si="7">+D209+D210+D211</f>
        <v>190064.60425000192</v>
      </c>
      <c r="E208" s="61">
        <f t="shared" si="7"/>
        <v>3296433.0619166791</v>
      </c>
      <c r="F208" s="218"/>
      <c r="G208" s="218"/>
      <c r="H208" s="218"/>
      <c r="I208" s="25"/>
      <c r="K208" s="54"/>
      <c r="L208" s="54"/>
    </row>
    <row r="209" spans="1:13" ht="9.75" customHeight="1" x14ac:dyDescent="0.25">
      <c r="A209" s="227" t="s">
        <v>1206</v>
      </c>
      <c r="B209" s="218" t="s">
        <v>1207</v>
      </c>
      <c r="C209" s="54">
        <v>244788.61</v>
      </c>
      <c r="D209" s="54">
        <v>14387.659833333335</v>
      </c>
      <c r="E209" s="54">
        <v>28510.065833333334</v>
      </c>
      <c r="F209" s="218" t="s">
        <v>674</v>
      </c>
      <c r="G209" s="231">
        <v>0.1</v>
      </c>
      <c r="H209" s="218" t="s">
        <v>1191</v>
      </c>
      <c r="I209" s="25"/>
      <c r="K209" s="54"/>
      <c r="L209" s="54"/>
    </row>
    <row r="210" spans="1:13" ht="9.75" customHeight="1" x14ac:dyDescent="0.25">
      <c r="A210" s="227" t="s">
        <v>1208</v>
      </c>
      <c r="B210" s="218" t="s">
        <v>1209</v>
      </c>
      <c r="C210" s="54">
        <v>97087.8</v>
      </c>
      <c r="D210" s="54">
        <v>2764.4042499999996</v>
      </c>
      <c r="E210" s="54">
        <v>95035.04</v>
      </c>
      <c r="F210" s="25"/>
      <c r="G210" s="25"/>
      <c r="H210" s="25"/>
      <c r="I210" s="25"/>
      <c r="J210" s="25"/>
    </row>
    <row r="211" spans="1:13" ht="9.75" customHeight="1" x14ac:dyDescent="0.25">
      <c r="A211" s="227" t="s">
        <v>1210</v>
      </c>
      <c r="B211" s="218" t="s">
        <v>1211</v>
      </c>
      <c r="C211" s="54">
        <v>3350670.25</v>
      </c>
      <c r="D211" s="54">
        <v>172912.54016666859</v>
      </c>
      <c r="E211" s="54">
        <v>3172887.9560833457</v>
      </c>
      <c r="F211" s="25"/>
      <c r="G211" s="25"/>
      <c r="H211" s="25"/>
      <c r="I211" s="25"/>
      <c r="J211" s="25"/>
    </row>
    <row r="212" spans="1:13" ht="9.75" customHeight="1" x14ac:dyDescent="0.25">
      <c r="A212" s="53">
        <v>1247</v>
      </c>
      <c r="B212" s="25" t="s">
        <v>378</v>
      </c>
      <c r="C212" s="61">
        <f>+C213</f>
        <v>301743.14</v>
      </c>
      <c r="D212" s="61">
        <f t="shared" ref="D212:E212" si="8">+D213</f>
        <v>0</v>
      </c>
      <c r="E212" s="61">
        <f t="shared" si="8"/>
        <v>0</v>
      </c>
      <c r="F212" s="25"/>
      <c r="G212" s="25"/>
      <c r="H212" s="25"/>
      <c r="I212" s="25"/>
      <c r="J212" s="25"/>
    </row>
    <row r="213" spans="1:13" ht="9.75" customHeight="1" x14ac:dyDescent="0.25">
      <c r="A213" s="227" t="s">
        <v>1212</v>
      </c>
      <c r="B213" s="218" t="s">
        <v>1213</v>
      </c>
      <c r="C213" s="54">
        <v>301743.14</v>
      </c>
      <c r="D213" s="54">
        <v>0</v>
      </c>
      <c r="E213" s="54">
        <v>0</v>
      </c>
      <c r="F213" s="25"/>
      <c r="G213" s="25"/>
      <c r="H213" s="25"/>
      <c r="I213" s="25"/>
      <c r="J213" s="25"/>
      <c r="K213" s="54"/>
      <c r="L213" s="54"/>
      <c r="M213" s="54"/>
    </row>
    <row r="214" spans="1:13" ht="9.75" customHeight="1" x14ac:dyDescent="0.25">
      <c r="A214" s="53">
        <v>1248</v>
      </c>
      <c r="B214" s="25" t="s">
        <v>379</v>
      </c>
      <c r="C214" s="61">
        <v>0</v>
      </c>
      <c r="D214" s="61">
        <v>0</v>
      </c>
      <c r="E214" s="61">
        <v>0</v>
      </c>
      <c r="F214" s="25"/>
      <c r="G214" s="25"/>
      <c r="H214" s="25"/>
      <c r="I214" s="25"/>
      <c r="J214" s="25"/>
      <c r="K214" s="54"/>
      <c r="L214" s="54"/>
      <c r="M214" s="54"/>
    </row>
    <row r="215" spans="1:13" ht="9.75" customHeight="1" x14ac:dyDescent="0.25">
      <c r="A215" s="25"/>
      <c r="B215" s="25"/>
      <c r="C215" s="25"/>
      <c r="D215" s="25"/>
      <c r="E215" s="25"/>
      <c r="F215" s="25"/>
      <c r="G215" s="25"/>
      <c r="H215" s="25"/>
      <c r="I215" s="25"/>
      <c r="J215" s="25"/>
      <c r="K215" s="54"/>
      <c r="L215" s="54"/>
      <c r="M215" s="54"/>
    </row>
    <row r="216" spans="1:13" ht="9.75" customHeight="1" x14ac:dyDescent="0.25">
      <c r="A216" s="115" t="s">
        <v>380</v>
      </c>
      <c r="B216" s="115"/>
      <c r="C216" s="115"/>
      <c r="D216" s="115"/>
      <c r="E216" s="115"/>
      <c r="F216" s="115"/>
      <c r="G216" s="115"/>
      <c r="H216" s="25"/>
      <c r="I216" s="25"/>
      <c r="J216" s="25"/>
      <c r="K216" s="54"/>
      <c r="L216" s="54"/>
      <c r="M216" s="54"/>
    </row>
    <row r="217" spans="1:13" ht="9.75" customHeight="1" x14ac:dyDescent="0.25">
      <c r="A217" s="28" t="s">
        <v>99</v>
      </c>
      <c r="B217" s="28" t="s">
        <v>100</v>
      </c>
      <c r="C217" s="28" t="s">
        <v>101</v>
      </c>
      <c r="D217" s="28" t="s">
        <v>381</v>
      </c>
      <c r="E217" s="28" t="s">
        <v>382</v>
      </c>
      <c r="F217" s="28" t="s">
        <v>383</v>
      </c>
      <c r="G217" s="28" t="s">
        <v>384</v>
      </c>
      <c r="H217" s="25"/>
      <c r="I217" s="25"/>
      <c r="J217" s="25"/>
      <c r="K217" s="54"/>
      <c r="L217" s="54"/>
      <c r="M217" s="54"/>
    </row>
    <row r="218" spans="1:13" ht="9.75" customHeight="1" x14ac:dyDescent="0.25">
      <c r="A218" s="53">
        <v>1250</v>
      </c>
      <c r="B218" s="25" t="s">
        <v>385</v>
      </c>
      <c r="C218" s="61">
        <f>+C219+C221+C222+C223+C224</f>
        <v>133169</v>
      </c>
      <c r="D218" s="54">
        <f>+D219+D221+D222+D223+D224</f>
        <v>6658.45</v>
      </c>
      <c r="E218" s="54">
        <f>+E219+E221+E222+E223+E224</f>
        <v>44799.33</v>
      </c>
      <c r="F218" s="25"/>
      <c r="G218" s="25"/>
      <c r="H218" s="25"/>
      <c r="I218" s="25"/>
      <c r="J218" s="25"/>
      <c r="K218" s="54"/>
      <c r="L218" s="54"/>
      <c r="M218" s="54"/>
    </row>
    <row r="219" spans="1:13" ht="9.75" customHeight="1" x14ac:dyDescent="0.25">
      <c r="A219" s="53">
        <v>1251</v>
      </c>
      <c r="B219" s="25" t="s">
        <v>386</v>
      </c>
      <c r="C219" s="54">
        <f>+C220</f>
        <v>133169</v>
      </c>
      <c r="D219" s="54">
        <f t="shared" ref="D219:E219" si="9">+D220</f>
        <v>6658.45</v>
      </c>
      <c r="E219" s="54">
        <f t="shared" si="9"/>
        <v>44799.33</v>
      </c>
      <c r="F219" s="25"/>
      <c r="G219" s="25"/>
      <c r="H219" s="25"/>
      <c r="I219" s="25"/>
      <c r="J219" s="25"/>
      <c r="K219" s="54"/>
      <c r="L219" s="54"/>
      <c r="M219" s="54"/>
    </row>
    <row r="220" spans="1:13" ht="9.75" customHeight="1" x14ac:dyDescent="0.25">
      <c r="A220" s="53" t="s">
        <v>1214</v>
      </c>
      <c r="B220" s="25" t="s">
        <v>1215</v>
      </c>
      <c r="C220" s="54">
        <v>133169</v>
      </c>
      <c r="D220" s="54">
        <v>6658.45</v>
      </c>
      <c r="E220" s="54">
        <v>44799.33</v>
      </c>
      <c r="F220" s="25" t="s">
        <v>674</v>
      </c>
      <c r="G220" s="199">
        <v>0.05</v>
      </c>
      <c r="H220" s="25" t="s">
        <v>1191</v>
      </c>
      <c r="I220" s="25"/>
      <c r="J220" s="25"/>
      <c r="K220" s="54"/>
      <c r="L220" s="54"/>
      <c r="M220" s="54"/>
    </row>
    <row r="221" spans="1:13" ht="9.75" customHeight="1" x14ac:dyDescent="0.25">
      <c r="A221" s="53">
        <v>1252</v>
      </c>
      <c r="B221" s="25" t="s">
        <v>387</v>
      </c>
      <c r="C221" s="54">
        <v>0</v>
      </c>
      <c r="D221" s="54">
        <v>0</v>
      </c>
      <c r="E221" s="54">
        <v>0</v>
      </c>
      <c r="F221" s="25"/>
      <c r="G221" s="25"/>
      <c r="H221" s="25"/>
      <c r="I221" s="25"/>
      <c r="J221" s="25"/>
    </row>
    <row r="222" spans="1:13" ht="9.75" customHeight="1" x14ac:dyDescent="0.25">
      <c r="A222" s="53">
        <v>1253</v>
      </c>
      <c r="B222" s="25" t="s">
        <v>388</v>
      </c>
      <c r="C222" s="54">
        <v>0</v>
      </c>
      <c r="D222" s="54">
        <v>0</v>
      </c>
      <c r="E222" s="54">
        <v>0</v>
      </c>
      <c r="F222" s="25"/>
      <c r="G222" s="25"/>
      <c r="H222" s="25"/>
      <c r="I222" s="25"/>
      <c r="J222" s="25"/>
    </row>
    <row r="223" spans="1:13" ht="9.75" customHeight="1" x14ac:dyDescent="0.25">
      <c r="A223" s="53">
        <v>1254</v>
      </c>
      <c r="B223" s="25" t="s">
        <v>389</v>
      </c>
      <c r="C223" s="54">
        <v>0</v>
      </c>
      <c r="D223" s="54">
        <v>0</v>
      </c>
      <c r="E223" s="54">
        <v>0</v>
      </c>
      <c r="F223" s="25"/>
      <c r="G223" s="25"/>
      <c r="H223" s="25"/>
      <c r="I223" s="25"/>
      <c r="J223" s="25"/>
    </row>
    <row r="224" spans="1:13" ht="9.75" customHeight="1" x14ac:dyDescent="0.25">
      <c r="A224" s="53">
        <v>1259</v>
      </c>
      <c r="B224" s="25" t="s">
        <v>390</v>
      </c>
      <c r="C224" s="54">
        <v>0</v>
      </c>
      <c r="D224" s="54">
        <v>0</v>
      </c>
      <c r="E224" s="54">
        <v>0</v>
      </c>
      <c r="F224" s="25"/>
      <c r="G224" s="25"/>
    </row>
    <row r="225" spans="1:7" ht="9.75" customHeight="1" x14ac:dyDescent="0.25">
      <c r="A225" s="53">
        <v>1270</v>
      </c>
      <c r="B225" s="25" t="s">
        <v>391</v>
      </c>
      <c r="C225" s="61">
        <f>+C226+C227+C228+C231+C232+C233</f>
        <v>19166.2</v>
      </c>
      <c r="D225" s="54">
        <v>0</v>
      </c>
      <c r="E225" s="54">
        <v>0</v>
      </c>
      <c r="F225" s="25"/>
      <c r="G225" s="25"/>
    </row>
    <row r="226" spans="1:7" ht="9.75" customHeight="1" x14ac:dyDescent="0.25">
      <c r="A226" s="53">
        <v>1271</v>
      </c>
      <c r="B226" s="25" t="s">
        <v>392</v>
      </c>
      <c r="C226" s="54">
        <v>0</v>
      </c>
      <c r="D226" s="54">
        <v>0</v>
      </c>
      <c r="E226" s="54">
        <v>0</v>
      </c>
      <c r="F226" s="25"/>
      <c r="G226" s="25"/>
    </row>
    <row r="227" spans="1:7" ht="9.75" customHeight="1" x14ac:dyDescent="0.25">
      <c r="A227" s="53">
        <v>1272</v>
      </c>
      <c r="B227" s="25" t="s">
        <v>393</v>
      </c>
      <c r="C227" s="54">
        <v>0</v>
      </c>
      <c r="D227" s="54">
        <v>0</v>
      </c>
      <c r="E227" s="54">
        <v>0</v>
      </c>
      <c r="F227" s="25"/>
      <c r="G227" s="25"/>
    </row>
    <row r="228" spans="1:7" ht="9.75" customHeight="1" x14ac:dyDescent="0.25">
      <c r="A228" s="53">
        <v>1273</v>
      </c>
      <c r="B228" s="25" t="s">
        <v>394</v>
      </c>
      <c r="C228" s="54">
        <f>+C229+C230</f>
        <v>19166.2</v>
      </c>
      <c r="D228" s="54">
        <v>0</v>
      </c>
      <c r="E228" s="54">
        <v>0</v>
      </c>
      <c r="F228" s="25"/>
      <c r="G228" s="25"/>
    </row>
    <row r="229" spans="1:7" ht="9.75" customHeight="1" x14ac:dyDescent="0.25">
      <c r="A229" s="227" t="s">
        <v>1216</v>
      </c>
      <c r="B229" s="218" t="s">
        <v>1217</v>
      </c>
      <c r="C229" s="54">
        <v>1750</v>
      </c>
      <c r="D229" s="54">
        <v>0</v>
      </c>
      <c r="E229" s="54">
        <v>0</v>
      </c>
      <c r="F229" s="25"/>
      <c r="G229" s="25"/>
    </row>
    <row r="230" spans="1:7" ht="9.75" customHeight="1" x14ac:dyDescent="0.25">
      <c r="A230" s="227" t="s">
        <v>1218</v>
      </c>
      <c r="B230" s="218" t="s">
        <v>1219</v>
      </c>
      <c r="C230" s="54">
        <v>17416.2</v>
      </c>
      <c r="D230" s="54">
        <v>0</v>
      </c>
      <c r="E230" s="54">
        <v>0</v>
      </c>
      <c r="F230" s="25"/>
      <c r="G230" s="25"/>
    </row>
    <row r="231" spans="1:7" ht="9.75" customHeight="1" x14ac:dyDescent="0.25">
      <c r="A231" s="53">
        <v>1274</v>
      </c>
      <c r="B231" s="25" t="s">
        <v>395</v>
      </c>
      <c r="C231" s="54">
        <v>0</v>
      </c>
      <c r="D231" s="54">
        <v>0</v>
      </c>
      <c r="E231" s="54">
        <v>0</v>
      </c>
      <c r="F231" s="25"/>
      <c r="G231" s="25"/>
    </row>
    <row r="232" spans="1:7" ht="9.75" customHeight="1" x14ac:dyDescent="0.25">
      <c r="A232" s="53">
        <v>1275</v>
      </c>
      <c r="B232" s="25" t="s">
        <v>396</v>
      </c>
      <c r="C232" s="54">
        <v>0</v>
      </c>
      <c r="D232" s="54">
        <v>0</v>
      </c>
      <c r="E232" s="54">
        <v>0</v>
      </c>
      <c r="F232" s="25"/>
      <c r="G232" s="25"/>
    </row>
    <row r="233" spans="1:7" ht="9.75" customHeight="1" x14ac:dyDescent="0.25">
      <c r="A233" s="53">
        <v>1279</v>
      </c>
      <c r="B233" s="25" t="s">
        <v>397</v>
      </c>
      <c r="C233" s="54">
        <v>0</v>
      </c>
      <c r="D233" s="54">
        <v>0</v>
      </c>
      <c r="E233" s="54">
        <v>0</v>
      </c>
      <c r="F233" s="25"/>
      <c r="G233" s="25"/>
    </row>
    <row r="234" spans="1:7" ht="9.75" customHeight="1" x14ac:dyDescent="0.25">
      <c r="A234" s="25"/>
      <c r="B234" s="25"/>
      <c r="C234" s="25"/>
      <c r="D234" s="25"/>
      <c r="E234" s="25"/>
      <c r="F234" s="25"/>
      <c r="G234" s="25"/>
    </row>
    <row r="235" spans="1:7" ht="9.75" customHeight="1" x14ac:dyDescent="0.25">
      <c r="A235" s="115" t="s">
        <v>398</v>
      </c>
      <c r="B235" s="115"/>
      <c r="C235" s="115"/>
      <c r="D235" s="115"/>
      <c r="E235" s="115"/>
      <c r="F235" s="115"/>
      <c r="G235" s="115"/>
    </row>
    <row r="236" spans="1:7" ht="9.75" customHeight="1" x14ac:dyDescent="0.25">
      <c r="A236" s="28" t="s">
        <v>99</v>
      </c>
      <c r="B236" s="28" t="s">
        <v>100</v>
      </c>
      <c r="C236" s="28" t="s">
        <v>101</v>
      </c>
      <c r="D236" s="28" t="s">
        <v>360</v>
      </c>
      <c r="E236" s="28"/>
      <c r="F236" s="28"/>
      <c r="G236" s="28"/>
    </row>
    <row r="237" spans="1:7" ht="9.75" customHeight="1" x14ac:dyDescent="0.25">
      <c r="A237" s="53">
        <v>1160</v>
      </c>
      <c r="B237" s="25" t="s">
        <v>399</v>
      </c>
      <c r="C237" s="54">
        <v>0</v>
      </c>
      <c r="D237" s="25"/>
      <c r="E237" s="25"/>
      <c r="F237" s="25"/>
      <c r="G237" s="25"/>
    </row>
    <row r="238" spans="1:7" ht="9.75" customHeight="1" x14ac:dyDescent="0.25">
      <c r="A238" s="53">
        <v>1161</v>
      </c>
      <c r="B238" s="25" t="s">
        <v>400</v>
      </c>
      <c r="C238" s="54">
        <v>0</v>
      </c>
      <c r="D238" s="25"/>
      <c r="E238" s="25"/>
      <c r="F238" s="25"/>
      <c r="G238" s="25"/>
    </row>
    <row r="239" spans="1:7" ht="9.75" customHeight="1" x14ac:dyDescent="0.25">
      <c r="A239" s="53">
        <v>1162</v>
      </c>
      <c r="B239" s="25" t="s">
        <v>401</v>
      </c>
      <c r="C239" s="54">
        <v>0</v>
      </c>
      <c r="D239" s="25"/>
      <c r="E239" s="25"/>
      <c r="F239" s="25"/>
      <c r="G239" s="25"/>
    </row>
    <row r="240" spans="1:7" ht="9.75" customHeight="1" x14ac:dyDescent="0.25">
      <c r="A240" s="25"/>
      <c r="B240" s="25"/>
      <c r="C240" s="25"/>
      <c r="D240" s="25"/>
      <c r="E240" s="25"/>
      <c r="F240" s="25"/>
      <c r="G240" s="25"/>
    </row>
    <row r="241" spans="1:8" ht="9.75" customHeight="1" x14ac:dyDescent="0.25">
      <c r="A241" s="115" t="s">
        <v>402</v>
      </c>
      <c r="B241" s="115"/>
      <c r="C241" s="115"/>
      <c r="D241" s="115"/>
      <c r="E241" s="115"/>
      <c r="F241" s="115"/>
      <c r="G241" s="115"/>
    </row>
    <row r="242" spans="1:8" ht="9.75" customHeight="1" x14ac:dyDescent="0.25">
      <c r="A242" s="28" t="s">
        <v>99</v>
      </c>
      <c r="B242" s="28" t="s">
        <v>100</v>
      </c>
      <c r="C242" s="28" t="s">
        <v>101</v>
      </c>
      <c r="D242" s="28" t="s">
        <v>325</v>
      </c>
      <c r="E242" s="28"/>
      <c r="F242" s="28"/>
      <c r="G242" s="28"/>
      <c r="H242" s="28"/>
    </row>
    <row r="243" spans="1:8" ht="9.75" customHeight="1" x14ac:dyDescent="0.25">
      <c r="A243" s="53">
        <v>1190</v>
      </c>
      <c r="B243" s="25" t="s">
        <v>403</v>
      </c>
      <c r="C243" s="54">
        <v>0</v>
      </c>
      <c r="D243" s="25"/>
      <c r="E243" s="25"/>
      <c r="F243" s="25"/>
      <c r="G243" s="25"/>
      <c r="H243" s="25"/>
    </row>
    <row r="244" spans="1:8" ht="9.75" customHeight="1" x14ac:dyDescent="0.25">
      <c r="A244" s="53">
        <v>1191</v>
      </c>
      <c r="B244" s="25" t="s">
        <v>404</v>
      </c>
      <c r="C244" s="54">
        <v>0</v>
      </c>
      <c r="D244" s="25"/>
      <c r="E244" s="25"/>
      <c r="F244" s="25"/>
      <c r="G244" s="25"/>
      <c r="H244" s="25"/>
    </row>
    <row r="245" spans="1:8" ht="9.75" customHeight="1" x14ac:dyDescent="0.25">
      <c r="A245" s="53">
        <v>1192</v>
      </c>
      <c r="B245" s="25" t="s">
        <v>405</v>
      </c>
      <c r="C245" s="54">
        <v>0</v>
      </c>
      <c r="D245" s="25"/>
      <c r="E245" s="25"/>
      <c r="F245" s="25"/>
      <c r="G245" s="25"/>
      <c r="H245" s="25"/>
    </row>
    <row r="246" spans="1:8" ht="9.75" customHeight="1" x14ac:dyDescent="0.25">
      <c r="A246" s="53">
        <v>1193</v>
      </c>
      <c r="B246" s="25" t="s">
        <v>406</v>
      </c>
      <c r="C246" s="54">
        <v>0</v>
      </c>
      <c r="D246" s="25"/>
      <c r="E246" s="25"/>
      <c r="F246" s="25"/>
      <c r="G246" s="25"/>
      <c r="H246" s="25"/>
    </row>
    <row r="247" spans="1:8" ht="9.75" customHeight="1" x14ac:dyDescent="0.25">
      <c r="A247" s="53">
        <v>1194</v>
      </c>
      <c r="B247" s="25" t="s">
        <v>407</v>
      </c>
      <c r="C247" s="54">
        <v>0</v>
      </c>
      <c r="D247" s="25"/>
      <c r="E247" s="25"/>
      <c r="F247" s="25"/>
      <c r="G247" s="25"/>
      <c r="H247" s="25"/>
    </row>
    <row r="248" spans="1:8" ht="9.75" customHeight="1" x14ac:dyDescent="0.25">
      <c r="A248" s="53">
        <v>1290</v>
      </c>
      <c r="B248" s="25" t="s">
        <v>408</v>
      </c>
      <c r="C248" s="54">
        <v>0</v>
      </c>
      <c r="D248" s="25"/>
      <c r="E248" s="25"/>
      <c r="F248" s="25"/>
      <c r="G248" s="25"/>
      <c r="H248" s="25"/>
    </row>
    <row r="249" spans="1:8" ht="9.75" customHeight="1" x14ac:dyDescent="0.25">
      <c r="A249" s="53">
        <v>1291</v>
      </c>
      <c r="B249" s="25" t="s">
        <v>409</v>
      </c>
      <c r="C249" s="54">
        <v>0</v>
      </c>
      <c r="D249" s="25"/>
      <c r="E249" s="25"/>
      <c r="F249" s="25"/>
      <c r="G249" s="25"/>
      <c r="H249" s="25"/>
    </row>
    <row r="250" spans="1:8" ht="9.75" customHeight="1" x14ac:dyDescent="0.25">
      <c r="A250" s="53">
        <v>1292</v>
      </c>
      <c r="B250" s="25" t="s">
        <v>410</v>
      </c>
      <c r="C250" s="54">
        <v>0</v>
      </c>
      <c r="D250" s="25"/>
      <c r="E250" s="25"/>
      <c r="F250" s="25"/>
      <c r="G250" s="25"/>
      <c r="H250" s="25"/>
    </row>
    <row r="251" spans="1:8" ht="9.75" customHeight="1" x14ac:dyDescent="0.25">
      <c r="A251" s="53">
        <v>1293</v>
      </c>
      <c r="B251" s="25" t="s">
        <v>411</v>
      </c>
      <c r="C251" s="54">
        <v>0</v>
      </c>
      <c r="D251" s="25"/>
      <c r="E251" s="25"/>
      <c r="F251" s="25"/>
      <c r="G251" s="25"/>
      <c r="H251" s="25"/>
    </row>
    <row r="252" spans="1:8" ht="9.75" customHeight="1" x14ac:dyDescent="0.25">
      <c r="A252" s="25"/>
      <c r="B252" s="25"/>
      <c r="C252" s="25"/>
      <c r="D252" s="25"/>
      <c r="E252" s="25"/>
      <c r="F252" s="25"/>
      <c r="G252" s="25"/>
      <c r="H252" s="25"/>
    </row>
    <row r="253" spans="1:8" ht="9.75" customHeight="1" x14ac:dyDescent="0.25">
      <c r="A253" s="115" t="s">
        <v>412</v>
      </c>
      <c r="B253" s="115"/>
      <c r="C253" s="115"/>
      <c r="D253" s="115"/>
      <c r="E253" s="115"/>
      <c r="F253" s="115"/>
      <c r="G253" s="115"/>
      <c r="H253" s="115"/>
    </row>
    <row r="254" spans="1:8" ht="9.75" customHeight="1" x14ac:dyDescent="0.25">
      <c r="A254" s="28" t="s">
        <v>99</v>
      </c>
      <c r="B254" s="28" t="s">
        <v>100</v>
      </c>
      <c r="C254" s="28" t="s">
        <v>101</v>
      </c>
      <c r="D254" s="28" t="s">
        <v>321</v>
      </c>
      <c r="E254" s="28" t="s">
        <v>322</v>
      </c>
      <c r="F254" s="28" t="s">
        <v>323</v>
      </c>
      <c r="G254" s="28" t="s">
        <v>413</v>
      </c>
      <c r="H254" s="28" t="s">
        <v>414</v>
      </c>
    </row>
    <row r="255" spans="1:8" ht="9.75" customHeight="1" x14ac:dyDescent="0.25">
      <c r="A255" s="227">
        <v>2110</v>
      </c>
      <c r="B255" s="218" t="s">
        <v>415</v>
      </c>
      <c r="C255" s="232">
        <f>+C256+C261+C312+C313+C314+C315+C316+C330+C331+C366+C367+C368+C369</f>
        <v>4765896.45</v>
      </c>
      <c r="D255" s="232">
        <f t="shared" ref="D255:G255" si="10">+D256+D261+D312+D313+D314+D315+D316+D330+D331+D366+D367+D368+D369</f>
        <v>4629290.8500000006</v>
      </c>
      <c r="E255" s="232">
        <f t="shared" si="10"/>
        <v>0</v>
      </c>
      <c r="F255" s="232">
        <f t="shared" si="10"/>
        <v>0</v>
      </c>
      <c r="G255" s="232">
        <f t="shared" si="10"/>
        <v>136605.6</v>
      </c>
      <c r="H255" s="25"/>
    </row>
    <row r="256" spans="1:8" ht="9.75" customHeight="1" x14ac:dyDescent="0.25">
      <c r="A256" s="227">
        <v>2111</v>
      </c>
      <c r="B256" s="218" t="s">
        <v>416</v>
      </c>
      <c r="C256" s="232">
        <f>SUM(C257:C260)</f>
        <v>647923.14</v>
      </c>
      <c r="D256" s="232">
        <f t="shared" ref="D256:G256" si="11">SUM(D257:D260)</f>
        <v>634663.04</v>
      </c>
      <c r="E256" s="232">
        <f t="shared" si="11"/>
        <v>0</v>
      </c>
      <c r="F256" s="232">
        <f t="shared" si="11"/>
        <v>0</v>
      </c>
      <c r="G256" s="232">
        <f t="shared" si="11"/>
        <v>13260.099999999999</v>
      </c>
      <c r="H256" s="25"/>
    </row>
    <row r="257" spans="1:8" ht="9.75" customHeight="1" x14ac:dyDescent="0.25">
      <c r="A257" s="227" t="s">
        <v>1220</v>
      </c>
      <c r="B257" s="218" t="s">
        <v>1221</v>
      </c>
      <c r="C257" s="219">
        <v>165960.26</v>
      </c>
      <c r="D257" s="54">
        <f>+C257</f>
        <v>165960.26</v>
      </c>
      <c r="E257" s="54">
        <v>0</v>
      </c>
      <c r="F257" s="54">
        <v>0</v>
      </c>
      <c r="G257" s="54">
        <v>0</v>
      </c>
      <c r="H257" s="218" t="s">
        <v>1222</v>
      </c>
    </row>
    <row r="258" spans="1:8" ht="9.75" customHeight="1" x14ac:dyDescent="0.25">
      <c r="A258" s="227" t="s">
        <v>1223</v>
      </c>
      <c r="B258" s="218" t="s">
        <v>970</v>
      </c>
      <c r="C258" s="219">
        <v>5396.19</v>
      </c>
      <c r="D258" s="54">
        <v>0</v>
      </c>
      <c r="E258" s="54">
        <v>0</v>
      </c>
      <c r="F258" s="54">
        <v>0</v>
      </c>
      <c r="G258" s="219">
        <v>5396.19</v>
      </c>
      <c r="H258" s="218" t="s">
        <v>1222</v>
      </c>
    </row>
    <row r="259" spans="1:8" ht="9.75" customHeight="1" x14ac:dyDescent="0.25">
      <c r="A259" s="227" t="s">
        <v>1224</v>
      </c>
      <c r="B259" s="218" t="s">
        <v>1225</v>
      </c>
      <c r="C259" s="219">
        <v>7863.91</v>
      </c>
      <c r="D259" s="54">
        <v>0</v>
      </c>
      <c r="E259" s="54">
        <v>0</v>
      </c>
      <c r="F259" s="54">
        <v>0</v>
      </c>
      <c r="G259" s="219">
        <v>7863.91</v>
      </c>
      <c r="H259" s="218" t="s">
        <v>1222</v>
      </c>
    </row>
    <row r="260" spans="1:8" ht="9.75" customHeight="1" x14ac:dyDescent="0.25">
      <c r="A260" s="227" t="s">
        <v>1226</v>
      </c>
      <c r="B260" s="218" t="s">
        <v>1227</v>
      </c>
      <c r="C260" s="219">
        <v>468702.78</v>
      </c>
      <c r="D260" s="54">
        <f>+C260</f>
        <v>468702.78</v>
      </c>
      <c r="E260" s="54">
        <v>0</v>
      </c>
      <c r="F260" s="54">
        <v>0</v>
      </c>
      <c r="G260" s="54">
        <v>0</v>
      </c>
      <c r="H260" s="218" t="s">
        <v>1222</v>
      </c>
    </row>
    <row r="261" spans="1:8" ht="9.75" customHeight="1" x14ac:dyDescent="0.25">
      <c r="A261" s="227">
        <v>2112</v>
      </c>
      <c r="B261" s="218" t="s">
        <v>417</v>
      </c>
      <c r="C261" s="232">
        <f>SUM(C262:C311)</f>
        <v>993176.68</v>
      </c>
      <c r="D261" s="232">
        <f t="shared" ref="D261:G261" si="12">SUM(D262:D311)</f>
        <v>993176.68</v>
      </c>
      <c r="E261" s="232">
        <f t="shared" si="12"/>
        <v>0</v>
      </c>
      <c r="F261" s="232">
        <f t="shared" si="12"/>
        <v>0</v>
      </c>
      <c r="G261" s="232">
        <f t="shared" si="12"/>
        <v>0</v>
      </c>
      <c r="H261" s="218" t="s">
        <v>1222</v>
      </c>
    </row>
    <row r="262" spans="1:8" ht="9.75" customHeight="1" x14ac:dyDescent="0.25">
      <c r="A262" s="227" t="s">
        <v>1228</v>
      </c>
      <c r="B262" s="218" t="s">
        <v>1229</v>
      </c>
      <c r="C262" s="219">
        <v>1229</v>
      </c>
      <c r="D262" s="219">
        <v>1229</v>
      </c>
      <c r="E262" s="54">
        <v>0</v>
      </c>
      <c r="F262" s="54">
        <v>0</v>
      </c>
      <c r="G262" s="54">
        <v>0</v>
      </c>
      <c r="H262" s="218" t="s">
        <v>1222</v>
      </c>
    </row>
    <row r="263" spans="1:8" ht="9.75" customHeight="1" x14ac:dyDescent="0.25">
      <c r="A263" s="227" t="s">
        <v>1230</v>
      </c>
      <c r="B263" s="218" t="s">
        <v>1231</v>
      </c>
      <c r="C263" s="219">
        <v>161240</v>
      </c>
      <c r="D263" s="219">
        <v>161240</v>
      </c>
      <c r="E263" s="54">
        <v>0</v>
      </c>
      <c r="F263" s="54">
        <v>0</v>
      </c>
      <c r="G263" s="54">
        <v>0</v>
      </c>
      <c r="H263" s="218" t="s">
        <v>1222</v>
      </c>
    </row>
    <row r="264" spans="1:8" ht="9.75" customHeight="1" x14ac:dyDescent="0.25">
      <c r="A264" s="227" t="s">
        <v>1232</v>
      </c>
      <c r="B264" s="218" t="s">
        <v>1233</v>
      </c>
      <c r="C264" s="219">
        <v>30597.62</v>
      </c>
      <c r="D264" s="219">
        <v>30597.62</v>
      </c>
      <c r="E264" s="54">
        <v>0</v>
      </c>
      <c r="F264" s="54">
        <v>0</v>
      </c>
      <c r="G264" s="54">
        <v>0</v>
      </c>
      <c r="H264" s="218" t="s">
        <v>1222</v>
      </c>
    </row>
    <row r="265" spans="1:8" ht="9.75" customHeight="1" x14ac:dyDescent="0.25">
      <c r="A265" s="227" t="s">
        <v>1234</v>
      </c>
      <c r="B265" s="218" t="s">
        <v>1071</v>
      </c>
      <c r="C265" s="219">
        <v>15583</v>
      </c>
      <c r="D265" s="219">
        <v>15583</v>
      </c>
      <c r="E265" s="54">
        <v>0</v>
      </c>
      <c r="F265" s="54">
        <v>0</v>
      </c>
      <c r="G265" s="54">
        <v>0</v>
      </c>
      <c r="H265" s="218" t="s">
        <v>1222</v>
      </c>
    </row>
    <row r="266" spans="1:8" ht="9.75" customHeight="1" x14ac:dyDescent="0.25">
      <c r="A266" s="227" t="s">
        <v>1235</v>
      </c>
      <c r="B266" s="218" t="s">
        <v>1096</v>
      </c>
      <c r="C266" s="219">
        <v>582.92999999999995</v>
      </c>
      <c r="D266" s="219">
        <v>582.92999999999995</v>
      </c>
      <c r="E266" s="54">
        <v>0</v>
      </c>
      <c r="F266" s="54">
        <v>0</v>
      </c>
      <c r="G266" s="54">
        <v>0</v>
      </c>
      <c r="H266" s="218" t="s">
        <v>1222</v>
      </c>
    </row>
    <row r="267" spans="1:8" ht="9.75" customHeight="1" x14ac:dyDescent="0.25">
      <c r="A267" s="227" t="s">
        <v>1236</v>
      </c>
      <c r="B267" s="218" t="s">
        <v>1237</v>
      </c>
      <c r="C267" s="219">
        <v>7134</v>
      </c>
      <c r="D267" s="219">
        <v>7134</v>
      </c>
      <c r="E267" s="54">
        <v>0</v>
      </c>
      <c r="F267" s="54">
        <v>0</v>
      </c>
      <c r="G267" s="54">
        <v>0</v>
      </c>
      <c r="H267" s="218" t="s">
        <v>1222</v>
      </c>
    </row>
    <row r="268" spans="1:8" ht="9.75" customHeight="1" x14ac:dyDescent="0.25">
      <c r="A268" s="227" t="s">
        <v>1238</v>
      </c>
      <c r="B268" s="218" t="s">
        <v>1239</v>
      </c>
      <c r="C268" s="219">
        <v>60</v>
      </c>
      <c r="D268" s="219">
        <v>60</v>
      </c>
      <c r="E268" s="54">
        <v>0</v>
      </c>
      <c r="F268" s="54">
        <v>0</v>
      </c>
      <c r="G268" s="54">
        <v>0</v>
      </c>
      <c r="H268" s="218" t="s">
        <v>1222</v>
      </c>
    </row>
    <row r="269" spans="1:8" ht="9.75" customHeight="1" x14ac:dyDescent="0.25">
      <c r="A269" s="227" t="s">
        <v>1240</v>
      </c>
      <c r="B269" s="218" t="s">
        <v>1241</v>
      </c>
      <c r="C269" s="219">
        <v>95154.8</v>
      </c>
      <c r="D269" s="219">
        <v>95154.8</v>
      </c>
      <c r="E269" s="54">
        <v>0</v>
      </c>
      <c r="F269" s="54">
        <v>0</v>
      </c>
      <c r="G269" s="54">
        <v>0</v>
      </c>
      <c r="H269" s="218" t="s">
        <v>1222</v>
      </c>
    </row>
    <row r="270" spans="1:8" ht="9.75" customHeight="1" x14ac:dyDescent="0.25">
      <c r="A270" s="227" t="s">
        <v>1242</v>
      </c>
      <c r="B270" s="218" t="s">
        <v>1243</v>
      </c>
      <c r="C270" s="219">
        <v>14500</v>
      </c>
      <c r="D270" s="219">
        <v>14500</v>
      </c>
      <c r="E270" s="54">
        <v>0</v>
      </c>
      <c r="F270" s="54">
        <v>0</v>
      </c>
      <c r="G270" s="54">
        <v>0</v>
      </c>
      <c r="H270" s="218" t="s">
        <v>1222</v>
      </c>
    </row>
    <row r="271" spans="1:8" ht="9.75" customHeight="1" x14ac:dyDescent="0.25">
      <c r="A271" s="227" t="s">
        <v>1244</v>
      </c>
      <c r="B271" s="218" t="s">
        <v>1245</v>
      </c>
      <c r="C271" s="219">
        <v>3900</v>
      </c>
      <c r="D271" s="219">
        <v>3900</v>
      </c>
      <c r="E271" s="54">
        <v>0</v>
      </c>
      <c r="F271" s="54">
        <v>0</v>
      </c>
      <c r="G271" s="54">
        <v>0</v>
      </c>
      <c r="H271" s="218" t="s">
        <v>1222</v>
      </c>
    </row>
    <row r="272" spans="1:8" ht="9.75" customHeight="1" x14ac:dyDescent="0.25">
      <c r="A272" s="227" t="s">
        <v>1246</v>
      </c>
      <c r="B272" s="218" t="s">
        <v>1247</v>
      </c>
      <c r="C272" s="219">
        <v>21750</v>
      </c>
      <c r="D272" s="219">
        <v>21750</v>
      </c>
      <c r="E272" s="54">
        <v>0</v>
      </c>
      <c r="F272" s="54">
        <v>0</v>
      </c>
      <c r="G272" s="54">
        <v>0</v>
      </c>
      <c r="H272" s="218" t="s">
        <v>1222</v>
      </c>
    </row>
    <row r="273" spans="1:8" ht="9.75" customHeight="1" x14ac:dyDescent="0.25">
      <c r="A273" s="227" t="s">
        <v>1248</v>
      </c>
      <c r="B273" s="218" t="s">
        <v>1249</v>
      </c>
      <c r="C273" s="219">
        <v>7077.16</v>
      </c>
      <c r="D273" s="219">
        <v>7077.16</v>
      </c>
      <c r="E273" s="54">
        <v>0</v>
      </c>
      <c r="F273" s="54">
        <v>0</v>
      </c>
      <c r="G273" s="54">
        <v>0</v>
      </c>
      <c r="H273" s="218" t="s">
        <v>1222</v>
      </c>
    </row>
    <row r="274" spans="1:8" ht="9.75" customHeight="1" x14ac:dyDescent="0.25">
      <c r="A274" s="227" t="s">
        <v>1250</v>
      </c>
      <c r="B274" s="218" t="s">
        <v>1251</v>
      </c>
      <c r="C274" s="219">
        <v>10208</v>
      </c>
      <c r="D274" s="219">
        <v>10208</v>
      </c>
      <c r="E274" s="54">
        <v>0</v>
      </c>
      <c r="F274" s="54">
        <v>0</v>
      </c>
      <c r="G274" s="54">
        <v>0</v>
      </c>
      <c r="H274" s="218" t="s">
        <v>1222</v>
      </c>
    </row>
    <row r="275" spans="1:8" ht="9.75" customHeight="1" x14ac:dyDescent="0.25">
      <c r="A275" s="227" t="s">
        <v>1252</v>
      </c>
      <c r="B275" s="218" t="s">
        <v>1253</v>
      </c>
      <c r="C275" s="219">
        <v>14959.57</v>
      </c>
      <c r="D275" s="219">
        <v>14959.57</v>
      </c>
      <c r="E275" s="54">
        <v>0</v>
      </c>
      <c r="F275" s="54">
        <v>0</v>
      </c>
      <c r="G275" s="54">
        <v>0</v>
      </c>
      <c r="H275" s="218" t="s">
        <v>1222</v>
      </c>
    </row>
    <row r="276" spans="1:8" ht="9.75" customHeight="1" x14ac:dyDescent="0.25">
      <c r="A276" s="227" t="s">
        <v>1254</v>
      </c>
      <c r="B276" s="218" t="s">
        <v>1255</v>
      </c>
      <c r="C276" s="219">
        <v>155.97</v>
      </c>
      <c r="D276" s="219">
        <v>155.97</v>
      </c>
      <c r="E276" s="54">
        <v>0</v>
      </c>
      <c r="F276" s="54">
        <v>0</v>
      </c>
      <c r="G276" s="54">
        <v>0</v>
      </c>
      <c r="H276" s="218" t="s">
        <v>1222</v>
      </c>
    </row>
    <row r="277" spans="1:8" ht="9.75" customHeight="1" x14ac:dyDescent="0.25">
      <c r="A277" s="227" t="s">
        <v>1256</v>
      </c>
      <c r="B277" s="218" t="s">
        <v>1088</v>
      </c>
      <c r="C277" s="219">
        <v>279.57</v>
      </c>
      <c r="D277" s="219">
        <v>279.57</v>
      </c>
      <c r="E277" s="54">
        <v>0</v>
      </c>
      <c r="F277" s="54">
        <v>0</v>
      </c>
      <c r="G277" s="54">
        <v>0</v>
      </c>
      <c r="H277" s="218" t="s">
        <v>1222</v>
      </c>
    </row>
    <row r="278" spans="1:8" ht="9.75" customHeight="1" x14ac:dyDescent="0.25">
      <c r="A278" s="227" t="s">
        <v>1257</v>
      </c>
      <c r="B278" s="218" t="s">
        <v>1258</v>
      </c>
      <c r="C278" s="219">
        <v>16240</v>
      </c>
      <c r="D278" s="219">
        <v>16240</v>
      </c>
      <c r="E278" s="54">
        <v>0</v>
      </c>
      <c r="F278" s="54">
        <v>0</v>
      </c>
      <c r="G278" s="54">
        <v>0</v>
      </c>
      <c r="H278" s="218" t="s">
        <v>1222</v>
      </c>
    </row>
    <row r="279" spans="1:8" ht="9.75" customHeight="1" x14ac:dyDescent="0.25">
      <c r="A279" s="227" t="s">
        <v>1259</v>
      </c>
      <c r="B279" s="218" t="s">
        <v>1260</v>
      </c>
      <c r="C279" s="219">
        <v>437.5</v>
      </c>
      <c r="D279" s="219">
        <v>437.5</v>
      </c>
      <c r="E279" s="54">
        <v>0</v>
      </c>
      <c r="F279" s="54">
        <v>0</v>
      </c>
      <c r="G279" s="54">
        <v>0</v>
      </c>
      <c r="H279" s="218" t="s">
        <v>1222</v>
      </c>
    </row>
    <row r="280" spans="1:8" ht="9.75" customHeight="1" x14ac:dyDescent="0.25">
      <c r="A280" s="227" t="s">
        <v>1261</v>
      </c>
      <c r="B280" s="218" t="s">
        <v>1262</v>
      </c>
      <c r="C280" s="219">
        <v>696</v>
      </c>
      <c r="D280" s="219">
        <v>696</v>
      </c>
      <c r="E280" s="54">
        <v>0</v>
      </c>
      <c r="F280" s="54">
        <v>0</v>
      </c>
      <c r="G280" s="54">
        <v>0</v>
      </c>
      <c r="H280" s="218" t="s">
        <v>1222</v>
      </c>
    </row>
    <row r="281" spans="1:8" ht="9.75" customHeight="1" x14ac:dyDescent="0.25">
      <c r="A281" s="227" t="s">
        <v>1263</v>
      </c>
      <c r="B281" s="218" t="s">
        <v>1264</v>
      </c>
      <c r="C281" s="219">
        <v>136692.94</v>
      </c>
      <c r="D281" s="219">
        <v>136692.94</v>
      </c>
      <c r="E281" s="54">
        <v>0</v>
      </c>
      <c r="F281" s="54">
        <v>0</v>
      </c>
      <c r="G281" s="54">
        <v>0</v>
      </c>
      <c r="H281" s="218" t="s">
        <v>1222</v>
      </c>
    </row>
    <row r="282" spans="1:8" ht="9.75" customHeight="1" x14ac:dyDescent="0.25">
      <c r="A282" s="227" t="s">
        <v>1265</v>
      </c>
      <c r="B282" s="218" t="s">
        <v>1266</v>
      </c>
      <c r="C282" s="219">
        <v>400</v>
      </c>
      <c r="D282" s="219">
        <v>400</v>
      </c>
      <c r="E282" s="54">
        <v>0</v>
      </c>
      <c r="F282" s="54">
        <v>0</v>
      </c>
      <c r="G282" s="54">
        <v>0</v>
      </c>
      <c r="H282" s="218" t="s">
        <v>1222</v>
      </c>
    </row>
    <row r="283" spans="1:8" ht="9.75" customHeight="1" x14ac:dyDescent="0.25">
      <c r="A283" s="227" t="s">
        <v>1267</v>
      </c>
      <c r="B283" s="218" t="s">
        <v>1268</v>
      </c>
      <c r="C283" s="219">
        <v>8033</v>
      </c>
      <c r="D283" s="219">
        <v>8033</v>
      </c>
      <c r="E283" s="54">
        <v>0</v>
      </c>
      <c r="F283" s="54">
        <v>0</v>
      </c>
      <c r="G283" s="54">
        <v>0</v>
      </c>
      <c r="H283" s="218" t="s">
        <v>1222</v>
      </c>
    </row>
    <row r="284" spans="1:8" ht="9.75" customHeight="1" x14ac:dyDescent="0.25">
      <c r="A284" s="227" t="s">
        <v>1269</v>
      </c>
      <c r="B284" s="218" t="s">
        <v>1270</v>
      </c>
      <c r="C284" s="219">
        <v>160</v>
      </c>
      <c r="D284" s="219">
        <v>160</v>
      </c>
      <c r="E284" s="54">
        <v>0</v>
      </c>
      <c r="F284" s="54">
        <v>0</v>
      </c>
      <c r="G284" s="54">
        <v>0</v>
      </c>
      <c r="H284" s="218" t="s">
        <v>1222</v>
      </c>
    </row>
    <row r="285" spans="1:8" ht="9.75" customHeight="1" x14ac:dyDescent="0.25">
      <c r="A285" s="227" t="s">
        <v>1271</v>
      </c>
      <c r="B285" s="218" t="s">
        <v>1272</v>
      </c>
      <c r="C285" s="219">
        <v>2813.56</v>
      </c>
      <c r="D285" s="219">
        <v>2813.56</v>
      </c>
      <c r="E285" s="54">
        <v>0</v>
      </c>
      <c r="F285" s="54">
        <v>0</v>
      </c>
      <c r="G285" s="54">
        <v>0</v>
      </c>
      <c r="H285" s="218" t="s">
        <v>1222</v>
      </c>
    </row>
    <row r="286" spans="1:8" ht="9.75" customHeight="1" x14ac:dyDescent="0.25">
      <c r="A286" s="227" t="s">
        <v>1273</v>
      </c>
      <c r="B286" s="218" t="s">
        <v>1274</v>
      </c>
      <c r="C286" s="219">
        <v>4791.24</v>
      </c>
      <c r="D286" s="219">
        <v>4791.24</v>
      </c>
      <c r="E286" s="54">
        <v>0</v>
      </c>
      <c r="F286" s="54">
        <v>0</v>
      </c>
      <c r="G286" s="54">
        <v>0</v>
      </c>
      <c r="H286" s="218" t="s">
        <v>1222</v>
      </c>
    </row>
    <row r="287" spans="1:8" ht="9.75" customHeight="1" x14ac:dyDescent="0.25">
      <c r="A287" s="227" t="s">
        <v>1275</v>
      </c>
      <c r="B287" s="218" t="s">
        <v>1276</v>
      </c>
      <c r="C287" s="219">
        <v>745.45</v>
      </c>
      <c r="D287" s="219">
        <v>745.45</v>
      </c>
      <c r="E287" s="54">
        <v>0</v>
      </c>
      <c r="F287" s="54">
        <v>0</v>
      </c>
      <c r="G287" s="54">
        <v>0</v>
      </c>
      <c r="H287" s="218" t="s">
        <v>1222</v>
      </c>
    </row>
    <row r="288" spans="1:8" ht="9.75" customHeight="1" x14ac:dyDescent="0.25">
      <c r="A288" s="227" t="s">
        <v>1277</v>
      </c>
      <c r="B288" s="218" t="s">
        <v>1132</v>
      </c>
      <c r="C288" s="219">
        <v>4793.25</v>
      </c>
      <c r="D288" s="219">
        <v>4793.25</v>
      </c>
      <c r="E288" s="54">
        <v>0</v>
      </c>
      <c r="F288" s="54">
        <v>0</v>
      </c>
      <c r="G288" s="54">
        <v>0</v>
      </c>
      <c r="H288" s="218" t="s">
        <v>1222</v>
      </c>
    </row>
    <row r="289" spans="1:8" ht="9.75" customHeight="1" x14ac:dyDescent="0.25">
      <c r="A289" s="227" t="s">
        <v>1278</v>
      </c>
      <c r="B289" s="218" t="s">
        <v>1279</v>
      </c>
      <c r="C289" s="219">
        <v>50</v>
      </c>
      <c r="D289" s="219">
        <v>50</v>
      </c>
      <c r="E289" s="54">
        <v>0</v>
      </c>
      <c r="F289" s="54">
        <v>0</v>
      </c>
      <c r="G289" s="54">
        <v>0</v>
      </c>
      <c r="H289" s="218" t="s">
        <v>1222</v>
      </c>
    </row>
    <row r="290" spans="1:8" ht="9.75" customHeight="1" x14ac:dyDescent="0.25">
      <c r="A290" s="227" t="s">
        <v>1280</v>
      </c>
      <c r="B290" s="218" t="s">
        <v>1281</v>
      </c>
      <c r="C290" s="219">
        <v>2714.4</v>
      </c>
      <c r="D290" s="219">
        <v>2714.4</v>
      </c>
      <c r="E290" s="54">
        <v>0</v>
      </c>
      <c r="F290" s="54">
        <v>0</v>
      </c>
      <c r="G290" s="54">
        <v>0</v>
      </c>
      <c r="H290" s="218" t="s">
        <v>1222</v>
      </c>
    </row>
    <row r="291" spans="1:8" ht="9.75" customHeight="1" x14ac:dyDescent="0.25">
      <c r="A291" s="227" t="s">
        <v>1282</v>
      </c>
      <c r="B291" s="218" t="s">
        <v>1283</v>
      </c>
      <c r="C291" s="219">
        <v>2320</v>
      </c>
      <c r="D291" s="219">
        <v>2320</v>
      </c>
      <c r="E291" s="54">
        <v>0</v>
      </c>
      <c r="F291" s="54">
        <v>0</v>
      </c>
      <c r="G291" s="54">
        <v>0</v>
      </c>
      <c r="H291" s="218" t="s">
        <v>1222</v>
      </c>
    </row>
    <row r="292" spans="1:8" ht="9.75" customHeight="1" x14ac:dyDescent="0.25">
      <c r="A292" s="227" t="s">
        <v>1284</v>
      </c>
      <c r="B292" s="218" t="s">
        <v>1285</v>
      </c>
      <c r="C292" s="219">
        <v>400</v>
      </c>
      <c r="D292" s="219">
        <v>400</v>
      </c>
      <c r="E292" s="54">
        <v>0</v>
      </c>
      <c r="F292" s="54">
        <v>0</v>
      </c>
      <c r="G292" s="54">
        <v>0</v>
      </c>
      <c r="H292" s="218" t="s">
        <v>1222</v>
      </c>
    </row>
    <row r="293" spans="1:8" ht="9.75" customHeight="1" x14ac:dyDescent="0.25">
      <c r="A293" s="227" t="s">
        <v>1286</v>
      </c>
      <c r="B293" s="218" t="s">
        <v>1287</v>
      </c>
      <c r="C293" s="219">
        <v>14790</v>
      </c>
      <c r="D293" s="219">
        <v>14790</v>
      </c>
      <c r="E293" s="54">
        <v>0</v>
      </c>
      <c r="F293" s="54">
        <v>0</v>
      </c>
      <c r="G293" s="54">
        <v>0</v>
      </c>
      <c r="H293" s="218" t="s">
        <v>1222</v>
      </c>
    </row>
    <row r="294" spans="1:8" ht="9.75" customHeight="1" x14ac:dyDescent="0.25">
      <c r="A294" s="227" t="s">
        <v>1288</v>
      </c>
      <c r="B294" s="218" t="s">
        <v>1289</v>
      </c>
      <c r="C294" s="219">
        <v>200</v>
      </c>
      <c r="D294" s="219">
        <v>200</v>
      </c>
      <c r="E294" s="54">
        <v>0</v>
      </c>
      <c r="F294" s="54">
        <v>0</v>
      </c>
      <c r="G294" s="54">
        <v>0</v>
      </c>
      <c r="H294" s="218" t="s">
        <v>1222</v>
      </c>
    </row>
    <row r="295" spans="1:8" ht="9.75" customHeight="1" x14ac:dyDescent="0.25">
      <c r="A295" s="227" t="s">
        <v>1290</v>
      </c>
      <c r="B295" s="218" t="s">
        <v>1291</v>
      </c>
      <c r="C295" s="219">
        <v>727</v>
      </c>
      <c r="D295" s="219">
        <v>727</v>
      </c>
      <c r="E295" s="54">
        <v>0</v>
      </c>
      <c r="F295" s="54">
        <v>0</v>
      </c>
      <c r="G295" s="54">
        <v>0</v>
      </c>
      <c r="H295" s="218" t="s">
        <v>1222</v>
      </c>
    </row>
    <row r="296" spans="1:8" ht="9.75" customHeight="1" x14ac:dyDescent="0.25">
      <c r="A296" s="227" t="s">
        <v>1292</v>
      </c>
      <c r="B296" s="218" t="s">
        <v>1293</v>
      </c>
      <c r="C296" s="219">
        <v>600</v>
      </c>
      <c r="D296" s="219">
        <v>600</v>
      </c>
      <c r="E296" s="54">
        <v>0</v>
      </c>
      <c r="F296" s="54">
        <v>0</v>
      </c>
      <c r="G296" s="54">
        <v>0</v>
      </c>
      <c r="H296" s="218" t="s">
        <v>1222</v>
      </c>
    </row>
    <row r="297" spans="1:8" ht="9.75" customHeight="1" x14ac:dyDescent="0.25">
      <c r="A297" s="227" t="s">
        <v>1294</v>
      </c>
      <c r="B297" s="218" t="s">
        <v>1295</v>
      </c>
      <c r="C297" s="219">
        <v>4251.3999999999996</v>
      </c>
      <c r="D297" s="219">
        <v>4251.3999999999996</v>
      </c>
      <c r="E297" s="54">
        <v>0</v>
      </c>
      <c r="F297" s="54">
        <v>0</v>
      </c>
      <c r="G297" s="54">
        <v>0</v>
      </c>
      <c r="H297" s="218" t="s">
        <v>1222</v>
      </c>
    </row>
    <row r="298" spans="1:8" ht="9.75" customHeight="1" x14ac:dyDescent="0.25">
      <c r="A298" s="227" t="s">
        <v>1296</v>
      </c>
      <c r="B298" s="218" t="s">
        <v>1297</v>
      </c>
      <c r="C298" s="219">
        <v>2784</v>
      </c>
      <c r="D298" s="219">
        <v>2784</v>
      </c>
      <c r="E298" s="54">
        <v>0</v>
      </c>
      <c r="F298" s="54">
        <v>0</v>
      </c>
      <c r="G298" s="54">
        <v>0</v>
      </c>
      <c r="H298" s="218" t="s">
        <v>1222</v>
      </c>
    </row>
    <row r="299" spans="1:8" ht="9.75" customHeight="1" x14ac:dyDescent="0.25">
      <c r="A299" s="227" t="s">
        <v>1298</v>
      </c>
      <c r="B299" s="218" t="s">
        <v>1299</v>
      </c>
      <c r="C299" s="219">
        <v>8274.1299999999992</v>
      </c>
      <c r="D299" s="219">
        <v>8274.1299999999992</v>
      </c>
      <c r="E299" s="54">
        <v>0</v>
      </c>
      <c r="F299" s="54">
        <v>0</v>
      </c>
      <c r="G299" s="54">
        <v>0</v>
      </c>
      <c r="H299" s="218" t="s">
        <v>1222</v>
      </c>
    </row>
    <row r="300" spans="1:8" ht="9.75" customHeight="1" x14ac:dyDescent="0.25">
      <c r="A300" s="227" t="s">
        <v>1300</v>
      </c>
      <c r="B300" s="218" t="s">
        <v>1301</v>
      </c>
      <c r="C300" s="219">
        <v>22</v>
      </c>
      <c r="D300" s="219">
        <v>22</v>
      </c>
      <c r="E300" s="54">
        <v>0</v>
      </c>
      <c r="F300" s="54">
        <v>0</v>
      </c>
      <c r="G300" s="54">
        <v>0</v>
      </c>
      <c r="H300" s="218" t="s">
        <v>1222</v>
      </c>
    </row>
    <row r="301" spans="1:8" ht="9.75" customHeight="1" x14ac:dyDescent="0.25">
      <c r="A301" s="227" t="s">
        <v>1302</v>
      </c>
      <c r="B301" s="218" t="s">
        <v>1303</v>
      </c>
      <c r="C301" s="219">
        <v>1656</v>
      </c>
      <c r="D301" s="219">
        <v>1656</v>
      </c>
      <c r="E301" s="54">
        <v>0</v>
      </c>
      <c r="F301" s="54">
        <v>0</v>
      </c>
      <c r="G301" s="54">
        <v>0</v>
      </c>
      <c r="H301" s="218" t="s">
        <v>1222</v>
      </c>
    </row>
    <row r="302" spans="1:8" ht="9.75" customHeight="1" x14ac:dyDescent="0.25">
      <c r="A302" s="227" t="s">
        <v>1304</v>
      </c>
      <c r="B302" s="218" t="s">
        <v>1305</v>
      </c>
      <c r="C302" s="219">
        <v>2088</v>
      </c>
      <c r="D302" s="219">
        <v>2088</v>
      </c>
      <c r="E302" s="54">
        <v>0</v>
      </c>
      <c r="F302" s="54">
        <v>0</v>
      </c>
      <c r="G302" s="54">
        <v>0</v>
      </c>
      <c r="H302" s="218" t="s">
        <v>1222</v>
      </c>
    </row>
    <row r="303" spans="1:8" ht="9.75" customHeight="1" x14ac:dyDescent="0.25">
      <c r="A303" s="227" t="s">
        <v>1306</v>
      </c>
      <c r="B303" s="218" t="s">
        <v>1307</v>
      </c>
      <c r="C303" s="219">
        <v>1076.76</v>
      </c>
      <c r="D303" s="219">
        <v>1076.76</v>
      </c>
      <c r="E303" s="54">
        <v>0</v>
      </c>
      <c r="F303" s="54">
        <v>0</v>
      </c>
      <c r="G303" s="54">
        <v>0</v>
      </c>
      <c r="H303" s="218" t="s">
        <v>1222</v>
      </c>
    </row>
    <row r="304" spans="1:8" ht="9.75" customHeight="1" x14ac:dyDescent="0.25">
      <c r="A304" s="227" t="s">
        <v>1308</v>
      </c>
      <c r="B304" s="218" t="s">
        <v>1309</v>
      </c>
      <c r="C304" s="219">
        <v>10764.01</v>
      </c>
      <c r="D304" s="219">
        <v>10764.01</v>
      </c>
      <c r="E304" s="54">
        <v>0</v>
      </c>
      <c r="F304" s="54">
        <v>0</v>
      </c>
      <c r="G304" s="54">
        <v>0</v>
      </c>
      <c r="H304" s="218" t="s">
        <v>1222</v>
      </c>
    </row>
    <row r="305" spans="1:8" ht="9.75" customHeight="1" x14ac:dyDescent="0.25">
      <c r="A305" s="227" t="s">
        <v>1310</v>
      </c>
      <c r="B305" s="218" t="s">
        <v>1311</v>
      </c>
      <c r="C305" s="219">
        <v>144000</v>
      </c>
      <c r="D305" s="219">
        <v>144000</v>
      </c>
      <c r="E305" s="54">
        <v>0</v>
      </c>
      <c r="F305" s="54">
        <v>0</v>
      </c>
      <c r="G305" s="54">
        <v>0</v>
      </c>
      <c r="H305" s="218" t="s">
        <v>1222</v>
      </c>
    </row>
    <row r="306" spans="1:8" ht="9.75" customHeight="1" x14ac:dyDescent="0.25">
      <c r="A306" s="227" t="s">
        <v>1312</v>
      </c>
      <c r="B306" s="218" t="s">
        <v>1313</v>
      </c>
      <c r="C306" s="219">
        <v>246.3</v>
      </c>
      <c r="D306" s="219">
        <v>246.3</v>
      </c>
      <c r="E306" s="54">
        <v>0</v>
      </c>
      <c r="F306" s="54">
        <v>0</v>
      </c>
      <c r="G306" s="54">
        <v>0</v>
      </c>
      <c r="H306" s="218" t="s">
        <v>1222</v>
      </c>
    </row>
    <row r="307" spans="1:8" ht="9.75" customHeight="1" x14ac:dyDescent="0.25">
      <c r="A307" s="227" t="s">
        <v>1314</v>
      </c>
      <c r="B307" s="218" t="s">
        <v>1315</v>
      </c>
      <c r="C307" s="219">
        <v>83781</v>
      </c>
      <c r="D307" s="219">
        <v>83781</v>
      </c>
      <c r="E307" s="54">
        <v>0</v>
      </c>
      <c r="F307" s="54">
        <v>0</v>
      </c>
      <c r="G307" s="54">
        <v>0</v>
      </c>
      <c r="H307" s="218" t="s">
        <v>1222</v>
      </c>
    </row>
    <row r="308" spans="1:8" ht="9.75" customHeight="1" x14ac:dyDescent="0.25">
      <c r="A308" s="227" t="s">
        <v>1316</v>
      </c>
      <c r="B308" s="218" t="s">
        <v>1317</v>
      </c>
      <c r="C308" s="219">
        <v>6</v>
      </c>
      <c r="D308" s="219">
        <v>6</v>
      </c>
      <c r="E308" s="54">
        <v>0</v>
      </c>
      <c r="F308" s="54">
        <v>0</v>
      </c>
      <c r="G308" s="54">
        <v>0</v>
      </c>
      <c r="H308" s="218" t="s">
        <v>1222</v>
      </c>
    </row>
    <row r="309" spans="1:8" ht="9.75" customHeight="1" x14ac:dyDescent="0.25">
      <c r="A309" s="227" t="s">
        <v>1318</v>
      </c>
      <c r="B309" s="218" t="s">
        <v>1319</v>
      </c>
      <c r="C309" s="219">
        <v>24443.52</v>
      </c>
      <c r="D309" s="219">
        <v>24443.52</v>
      </c>
      <c r="E309" s="54">
        <v>0</v>
      </c>
      <c r="F309" s="54">
        <v>0</v>
      </c>
      <c r="G309" s="54">
        <v>0</v>
      </c>
      <c r="H309" s="218" t="s">
        <v>1222</v>
      </c>
    </row>
    <row r="310" spans="1:8" ht="9.75" customHeight="1" x14ac:dyDescent="0.25">
      <c r="A310" s="227" t="s">
        <v>1320</v>
      </c>
      <c r="B310" s="218" t="s">
        <v>1321</v>
      </c>
      <c r="C310" s="219">
        <v>65667.600000000006</v>
      </c>
      <c r="D310" s="219">
        <v>65667.600000000006</v>
      </c>
      <c r="E310" s="54">
        <v>0</v>
      </c>
      <c r="F310" s="54">
        <v>0</v>
      </c>
      <c r="G310" s="54">
        <v>0</v>
      </c>
      <c r="H310" s="218" t="s">
        <v>1222</v>
      </c>
    </row>
    <row r="311" spans="1:8" ht="9.75" customHeight="1" x14ac:dyDescent="0.25">
      <c r="A311" s="227" t="s">
        <v>1322</v>
      </c>
      <c r="B311" s="218" t="s">
        <v>1323</v>
      </c>
      <c r="C311" s="219">
        <v>62100</v>
      </c>
      <c r="D311" s="219">
        <v>62100</v>
      </c>
      <c r="E311" s="54">
        <v>0</v>
      </c>
      <c r="F311" s="54">
        <v>0</v>
      </c>
      <c r="G311" s="54">
        <v>0</v>
      </c>
      <c r="H311" s="218" t="s">
        <v>1222</v>
      </c>
    </row>
    <row r="312" spans="1:8" ht="9.75" customHeight="1" x14ac:dyDescent="0.25">
      <c r="A312" s="227">
        <v>2113</v>
      </c>
      <c r="B312" s="218" t="s">
        <v>418</v>
      </c>
      <c r="C312" s="232">
        <v>0</v>
      </c>
      <c r="D312" s="232">
        <v>0</v>
      </c>
      <c r="E312" s="54">
        <v>0</v>
      </c>
      <c r="F312" s="54">
        <v>0</v>
      </c>
      <c r="G312" s="54">
        <v>0</v>
      </c>
      <c r="H312" s="218"/>
    </row>
    <row r="313" spans="1:8" ht="9.75" customHeight="1" x14ac:dyDescent="0.25">
      <c r="A313" s="227">
        <v>2114</v>
      </c>
      <c r="B313" s="218" t="s">
        <v>419</v>
      </c>
      <c r="C313" s="232">
        <v>0</v>
      </c>
      <c r="D313" s="232">
        <v>0</v>
      </c>
      <c r="E313" s="54">
        <v>0</v>
      </c>
      <c r="F313" s="54">
        <v>0</v>
      </c>
      <c r="G313" s="54">
        <v>0</v>
      </c>
      <c r="H313" s="218"/>
    </row>
    <row r="314" spans="1:8" ht="9.75" customHeight="1" x14ac:dyDescent="0.25">
      <c r="A314" s="227">
        <v>2115</v>
      </c>
      <c r="B314" s="218" t="s">
        <v>420</v>
      </c>
      <c r="C314" s="232">
        <v>0</v>
      </c>
      <c r="D314" s="232">
        <v>0</v>
      </c>
      <c r="E314" s="54">
        <v>0</v>
      </c>
      <c r="F314" s="54">
        <v>0</v>
      </c>
      <c r="G314" s="54">
        <v>0</v>
      </c>
      <c r="H314" s="218"/>
    </row>
    <row r="315" spans="1:8" ht="9.75" customHeight="1" x14ac:dyDescent="0.25">
      <c r="A315" s="227">
        <v>2116</v>
      </c>
      <c r="B315" s="218" t="s">
        <v>421</v>
      </c>
      <c r="C315" s="232">
        <v>0</v>
      </c>
      <c r="D315" s="232">
        <v>0</v>
      </c>
      <c r="E315" s="54">
        <v>0</v>
      </c>
      <c r="F315" s="54">
        <v>0</v>
      </c>
      <c r="G315" s="54">
        <v>0</v>
      </c>
      <c r="H315" s="218"/>
    </row>
    <row r="316" spans="1:8" ht="9.75" customHeight="1" x14ac:dyDescent="0.25">
      <c r="A316" s="227">
        <v>2117</v>
      </c>
      <c r="B316" s="218" t="s">
        <v>422</v>
      </c>
      <c r="C316" s="232">
        <f>SUM(C317:C329)</f>
        <v>2308407.83</v>
      </c>
      <c r="D316" s="232">
        <f t="shared" ref="D316:G316" si="13">SUM(D317:D329)</f>
        <v>2308407.83</v>
      </c>
      <c r="E316" s="232">
        <f t="shared" si="13"/>
        <v>0</v>
      </c>
      <c r="F316" s="232">
        <f t="shared" si="13"/>
        <v>0</v>
      </c>
      <c r="G316" s="232">
        <f t="shared" si="13"/>
        <v>0</v>
      </c>
      <c r="H316" s="218"/>
    </row>
    <row r="317" spans="1:8" ht="51.75" customHeight="1" x14ac:dyDescent="0.25">
      <c r="A317" s="227" t="s">
        <v>1324</v>
      </c>
      <c r="B317" s="218" t="s">
        <v>1325</v>
      </c>
      <c r="C317" s="219">
        <v>54078.07</v>
      </c>
      <c r="D317" s="219">
        <v>54078.07</v>
      </c>
      <c r="E317" s="54">
        <v>0</v>
      </c>
      <c r="F317" s="54">
        <v>0</v>
      </c>
      <c r="G317" s="54">
        <v>0</v>
      </c>
      <c r="H317" s="233" t="s">
        <v>1326</v>
      </c>
    </row>
    <row r="318" spans="1:8" ht="51.75" customHeight="1" x14ac:dyDescent="0.25">
      <c r="A318" s="227" t="s">
        <v>1327</v>
      </c>
      <c r="B318" s="218" t="s">
        <v>1328</v>
      </c>
      <c r="C318" s="219">
        <v>712983.56</v>
      </c>
      <c r="D318" s="219">
        <v>712983.56</v>
      </c>
      <c r="E318" s="54">
        <v>0</v>
      </c>
      <c r="F318" s="54">
        <v>0</v>
      </c>
      <c r="G318" s="54">
        <v>0</v>
      </c>
      <c r="H318" s="233" t="s">
        <v>1329</v>
      </c>
    </row>
    <row r="319" spans="1:8" ht="51.75" customHeight="1" x14ac:dyDescent="0.25">
      <c r="A319" s="227" t="s">
        <v>1330</v>
      </c>
      <c r="B319" s="218" t="s">
        <v>1331</v>
      </c>
      <c r="C319" s="219">
        <v>11172.54</v>
      </c>
      <c r="D319" s="219">
        <v>11172.54</v>
      </c>
      <c r="E319" s="54">
        <v>0</v>
      </c>
      <c r="F319" s="54">
        <v>0</v>
      </c>
      <c r="G319" s="54">
        <v>0</v>
      </c>
      <c r="H319" s="233" t="s">
        <v>1332</v>
      </c>
    </row>
    <row r="320" spans="1:8" ht="51.75" customHeight="1" x14ac:dyDescent="0.25">
      <c r="A320" s="227" t="s">
        <v>1333</v>
      </c>
      <c r="B320" s="218" t="s">
        <v>1334</v>
      </c>
      <c r="C320" s="219">
        <v>4684.26</v>
      </c>
      <c r="D320" s="219">
        <v>4684.26</v>
      </c>
      <c r="E320" s="54">
        <v>0</v>
      </c>
      <c r="F320" s="54">
        <v>0</v>
      </c>
      <c r="G320" s="54">
        <v>0</v>
      </c>
      <c r="H320" s="233" t="s">
        <v>1335</v>
      </c>
    </row>
    <row r="321" spans="1:8" ht="51.75" customHeight="1" x14ac:dyDescent="0.25">
      <c r="A321" s="227" t="s">
        <v>1336</v>
      </c>
      <c r="B321" s="218" t="s">
        <v>1337</v>
      </c>
      <c r="C321" s="219">
        <v>12842.05</v>
      </c>
      <c r="D321" s="219">
        <v>12842.05</v>
      </c>
      <c r="E321" s="54">
        <v>0</v>
      </c>
      <c r="F321" s="54">
        <v>0</v>
      </c>
      <c r="G321" s="54">
        <v>0</v>
      </c>
      <c r="H321" s="233" t="s">
        <v>1338</v>
      </c>
    </row>
    <row r="322" spans="1:8" ht="51.75" customHeight="1" x14ac:dyDescent="0.25">
      <c r="A322" s="227" t="s">
        <v>1339</v>
      </c>
      <c r="B322" s="218" t="s">
        <v>1340</v>
      </c>
      <c r="C322" s="219">
        <v>233528</v>
      </c>
      <c r="D322" s="219">
        <v>233528</v>
      </c>
      <c r="E322" s="54">
        <v>0</v>
      </c>
      <c r="F322" s="54">
        <v>0</v>
      </c>
      <c r="G322" s="54">
        <v>0</v>
      </c>
      <c r="H322" s="233" t="s">
        <v>1341</v>
      </c>
    </row>
    <row r="323" spans="1:8" ht="51.75" customHeight="1" x14ac:dyDescent="0.25">
      <c r="A323" s="227" t="s">
        <v>1342</v>
      </c>
      <c r="B323" s="218" t="s">
        <v>1343</v>
      </c>
      <c r="C323" s="219">
        <v>20525.88</v>
      </c>
      <c r="D323" s="219">
        <v>20525.88</v>
      </c>
      <c r="E323" s="54">
        <v>0</v>
      </c>
      <c r="F323" s="54">
        <v>0</v>
      </c>
      <c r="G323" s="54">
        <v>0</v>
      </c>
      <c r="H323" s="233" t="s">
        <v>1344</v>
      </c>
    </row>
    <row r="324" spans="1:8" ht="51.75" customHeight="1" x14ac:dyDescent="0.25">
      <c r="A324" s="227" t="s">
        <v>1345</v>
      </c>
      <c r="B324" s="218" t="s">
        <v>1346</v>
      </c>
      <c r="C324" s="219">
        <v>338998.47</v>
      </c>
      <c r="D324" s="219">
        <v>338998.47</v>
      </c>
      <c r="E324" s="54">
        <v>0</v>
      </c>
      <c r="F324" s="54">
        <v>0</v>
      </c>
      <c r="G324" s="54">
        <v>0</v>
      </c>
      <c r="H324" s="233" t="s">
        <v>1347</v>
      </c>
    </row>
    <row r="325" spans="1:8" ht="51.75" customHeight="1" x14ac:dyDescent="0.25">
      <c r="A325" s="227" t="s">
        <v>1348</v>
      </c>
      <c r="B325" s="218" t="s">
        <v>1349</v>
      </c>
      <c r="C325" s="219">
        <v>541133.72</v>
      </c>
      <c r="D325" s="219">
        <v>541133.72</v>
      </c>
      <c r="E325" s="54">
        <v>0</v>
      </c>
      <c r="F325" s="54">
        <v>0</v>
      </c>
      <c r="G325" s="54">
        <v>0</v>
      </c>
      <c r="H325" s="233" t="s">
        <v>1347</v>
      </c>
    </row>
    <row r="326" spans="1:8" ht="51.75" customHeight="1" x14ac:dyDescent="0.25">
      <c r="A326" s="227" t="s">
        <v>1350</v>
      </c>
      <c r="B326" s="218" t="s">
        <v>1351</v>
      </c>
      <c r="C326" s="219">
        <v>336848.65</v>
      </c>
      <c r="D326" s="219">
        <v>336848.65</v>
      </c>
      <c r="E326" s="54">
        <v>0</v>
      </c>
      <c r="F326" s="54">
        <v>0</v>
      </c>
      <c r="G326" s="54">
        <v>0</v>
      </c>
      <c r="H326" s="233" t="s">
        <v>1347</v>
      </c>
    </row>
    <row r="327" spans="1:8" ht="51.75" customHeight="1" x14ac:dyDescent="0.25">
      <c r="A327" s="227" t="s">
        <v>1352</v>
      </c>
      <c r="B327" s="218" t="s">
        <v>1353</v>
      </c>
      <c r="C327" s="219">
        <v>10309.94</v>
      </c>
      <c r="D327" s="219">
        <v>10309.94</v>
      </c>
      <c r="E327" s="54">
        <v>0</v>
      </c>
      <c r="F327" s="54">
        <v>0</v>
      </c>
      <c r="G327" s="54">
        <v>0</v>
      </c>
      <c r="H327" s="233" t="s">
        <v>1347</v>
      </c>
    </row>
    <row r="328" spans="1:8" ht="51.75" customHeight="1" x14ac:dyDescent="0.25">
      <c r="A328" s="227" t="s">
        <v>1354</v>
      </c>
      <c r="B328" s="218" t="s">
        <v>1355</v>
      </c>
      <c r="C328" s="219">
        <v>24501.66</v>
      </c>
      <c r="D328" s="219">
        <v>24501.66</v>
      </c>
      <c r="E328" s="54">
        <v>0</v>
      </c>
      <c r="F328" s="54">
        <v>0</v>
      </c>
      <c r="G328" s="54">
        <v>0</v>
      </c>
      <c r="H328" s="233" t="s">
        <v>1356</v>
      </c>
    </row>
    <row r="329" spans="1:8" ht="38.25" customHeight="1" x14ac:dyDescent="0.25">
      <c r="A329" s="227" t="s">
        <v>1357</v>
      </c>
      <c r="B329" s="218" t="s">
        <v>1358</v>
      </c>
      <c r="C329" s="219">
        <v>6801.03</v>
      </c>
      <c r="D329" s="219">
        <v>6801.03</v>
      </c>
      <c r="E329" s="54">
        <v>0</v>
      </c>
      <c r="F329" s="54">
        <v>0</v>
      </c>
      <c r="G329" s="54">
        <v>0</v>
      </c>
      <c r="H329" s="233" t="s">
        <v>1359</v>
      </c>
    </row>
    <row r="330" spans="1:8" ht="9.75" customHeight="1" x14ac:dyDescent="0.25">
      <c r="A330" s="227">
        <v>2118</v>
      </c>
      <c r="B330" s="218" t="s">
        <v>423</v>
      </c>
      <c r="C330" s="232">
        <v>0</v>
      </c>
      <c r="D330" s="232">
        <v>0</v>
      </c>
      <c r="E330" s="54">
        <v>0</v>
      </c>
      <c r="F330" s="54">
        <v>0</v>
      </c>
      <c r="G330" s="54">
        <v>0</v>
      </c>
      <c r="H330" s="218" t="s">
        <v>1222</v>
      </c>
    </row>
    <row r="331" spans="1:8" ht="9.75" customHeight="1" x14ac:dyDescent="0.25">
      <c r="A331" s="227">
        <v>2119</v>
      </c>
      <c r="B331" s="218" t="s">
        <v>424</v>
      </c>
      <c r="C331" s="232">
        <f>SUM(C332:C365)</f>
        <v>816388.8</v>
      </c>
      <c r="D331" s="232">
        <f t="shared" ref="D331:G331" si="14">SUM(D332:D365)</f>
        <v>693043.3</v>
      </c>
      <c r="E331" s="232">
        <f t="shared" si="14"/>
        <v>0</v>
      </c>
      <c r="F331" s="232">
        <f t="shared" si="14"/>
        <v>0</v>
      </c>
      <c r="G331" s="232">
        <f t="shared" si="14"/>
        <v>123345.5</v>
      </c>
      <c r="H331" s="218" t="s">
        <v>1222</v>
      </c>
    </row>
    <row r="332" spans="1:8" ht="9.75" customHeight="1" x14ac:dyDescent="0.25">
      <c r="A332" s="227" t="s">
        <v>1360</v>
      </c>
      <c r="B332" s="218" t="s">
        <v>1361</v>
      </c>
      <c r="C332" s="219">
        <v>32283.03</v>
      </c>
      <c r="D332" s="54">
        <v>0</v>
      </c>
      <c r="E332" s="54">
        <v>0</v>
      </c>
      <c r="F332" s="54">
        <v>0</v>
      </c>
      <c r="G332" s="219">
        <v>32283.03</v>
      </c>
      <c r="H332" s="218" t="s">
        <v>1222</v>
      </c>
    </row>
    <row r="333" spans="1:8" ht="9.75" customHeight="1" x14ac:dyDescent="0.25">
      <c r="A333" s="227" t="s">
        <v>1362</v>
      </c>
      <c r="B333" s="218" t="s">
        <v>1363</v>
      </c>
      <c r="C333" s="219">
        <v>211.35</v>
      </c>
      <c r="D333" s="54">
        <v>0</v>
      </c>
      <c r="E333" s="54">
        <v>0</v>
      </c>
      <c r="F333" s="54">
        <v>0</v>
      </c>
      <c r="G333" s="219">
        <v>211.35</v>
      </c>
      <c r="H333" s="218" t="s">
        <v>1222</v>
      </c>
    </row>
    <row r="334" spans="1:8" ht="9.75" customHeight="1" x14ac:dyDescent="0.25">
      <c r="A334" s="227" t="s">
        <v>1364</v>
      </c>
      <c r="B334" s="218" t="s">
        <v>952</v>
      </c>
      <c r="C334" s="219">
        <v>60442.2</v>
      </c>
      <c r="D334" s="54">
        <v>0</v>
      </c>
      <c r="E334" s="54">
        <v>0</v>
      </c>
      <c r="F334" s="54">
        <v>0</v>
      </c>
      <c r="G334" s="219">
        <v>60442.2</v>
      </c>
      <c r="H334" s="218" t="s">
        <v>1222</v>
      </c>
    </row>
    <row r="335" spans="1:8" ht="9.75" customHeight="1" x14ac:dyDescent="0.25">
      <c r="A335" s="227" t="s">
        <v>1365</v>
      </c>
      <c r="B335" s="218" t="s">
        <v>1366</v>
      </c>
      <c r="C335" s="219">
        <v>1058.27</v>
      </c>
      <c r="D335" s="54">
        <v>0</v>
      </c>
      <c r="E335" s="54">
        <v>0</v>
      </c>
      <c r="F335" s="54">
        <v>0</v>
      </c>
      <c r="G335" s="219">
        <v>1058.27</v>
      </c>
      <c r="H335" s="218" t="s">
        <v>1222</v>
      </c>
    </row>
    <row r="336" spans="1:8" ht="9.75" customHeight="1" x14ac:dyDescent="0.25">
      <c r="A336" s="227" t="s">
        <v>1367</v>
      </c>
      <c r="B336" s="218" t="s">
        <v>1368</v>
      </c>
      <c r="C336" s="219">
        <v>4500</v>
      </c>
      <c r="D336" s="54">
        <v>0</v>
      </c>
      <c r="E336" s="54">
        <v>0</v>
      </c>
      <c r="F336" s="54">
        <v>0</v>
      </c>
      <c r="G336" s="219">
        <v>4500</v>
      </c>
      <c r="H336" s="218" t="s">
        <v>1222</v>
      </c>
    </row>
    <row r="337" spans="1:8" ht="9.75" customHeight="1" x14ac:dyDescent="0.25">
      <c r="A337" s="227" t="s">
        <v>1369</v>
      </c>
      <c r="B337" s="218" t="s">
        <v>1370</v>
      </c>
      <c r="C337" s="219">
        <v>600</v>
      </c>
      <c r="D337" s="54">
        <v>0</v>
      </c>
      <c r="E337" s="54">
        <v>0</v>
      </c>
      <c r="F337" s="54">
        <v>0</v>
      </c>
      <c r="G337" s="219">
        <v>600</v>
      </c>
      <c r="H337" s="218" t="s">
        <v>1222</v>
      </c>
    </row>
    <row r="338" spans="1:8" ht="9.75" customHeight="1" x14ac:dyDescent="0.25">
      <c r="A338" s="227" t="s">
        <v>1371</v>
      </c>
      <c r="B338" s="218" t="s">
        <v>962</v>
      </c>
      <c r="C338" s="219">
        <v>1644.2</v>
      </c>
      <c r="D338" s="54">
        <v>0</v>
      </c>
      <c r="E338" s="54">
        <v>0</v>
      </c>
      <c r="F338" s="54">
        <v>0</v>
      </c>
      <c r="G338" s="219">
        <v>1644.2</v>
      </c>
      <c r="H338" s="218" t="s">
        <v>1222</v>
      </c>
    </row>
    <row r="339" spans="1:8" ht="9.75" customHeight="1" x14ac:dyDescent="0.25">
      <c r="A339" s="227" t="s">
        <v>1372</v>
      </c>
      <c r="B339" s="218" t="s">
        <v>1373</v>
      </c>
      <c r="C339" s="219">
        <v>326.39</v>
      </c>
      <c r="D339" s="54">
        <v>0</v>
      </c>
      <c r="E339" s="54">
        <v>0</v>
      </c>
      <c r="F339" s="54">
        <v>0</v>
      </c>
      <c r="G339" s="219">
        <v>326.39</v>
      </c>
      <c r="H339" s="218" t="s">
        <v>1222</v>
      </c>
    </row>
    <row r="340" spans="1:8" ht="9.75" customHeight="1" x14ac:dyDescent="0.25">
      <c r="A340" s="227" t="s">
        <v>1374</v>
      </c>
      <c r="B340" s="218" t="s">
        <v>1035</v>
      </c>
      <c r="C340" s="219">
        <v>132.26</v>
      </c>
      <c r="D340" s="54">
        <v>0</v>
      </c>
      <c r="E340" s="54">
        <v>0</v>
      </c>
      <c r="F340" s="54">
        <v>0</v>
      </c>
      <c r="G340" s="219">
        <v>132.26</v>
      </c>
      <c r="H340" s="218" t="s">
        <v>1222</v>
      </c>
    </row>
    <row r="341" spans="1:8" ht="9.75" customHeight="1" x14ac:dyDescent="0.25">
      <c r="A341" s="227" t="s">
        <v>1375</v>
      </c>
      <c r="B341" s="218" t="s">
        <v>1376</v>
      </c>
      <c r="C341" s="219">
        <v>2341.0300000000002</v>
      </c>
      <c r="D341" s="54">
        <v>0</v>
      </c>
      <c r="E341" s="54">
        <v>0</v>
      </c>
      <c r="F341" s="54">
        <v>0</v>
      </c>
      <c r="G341" s="219">
        <v>2341.0300000000002</v>
      </c>
      <c r="H341" s="218" t="s">
        <v>1222</v>
      </c>
    </row>
    <row r="342" spans="1:8" ht="9.75" customHeight="1" x14ac:dyDescent="0.25">
      <c r="A342" s="227" t="s">
        <v>1377</v>
      </c>
      <c r="B342" s="218" t="s">
        <v>1378</v>
      </c>
      <c r="C342" s="219">
        <v>780.44</v>
      </c>
      <c r="D342" s="54">
        <v>0</v>
      </c>
      <c r="E342" s="54">
        <v>0</v>
      </c>
      <c r="F342" s="54">
        <v>0</v>
      </c>
      <c r="G342" s="219">
        <v>780.44</v>
      </c>
      <c r="H342" s="218" t="s">
        <v>1222</v>
      </c>
    </row>
    <row r="343" spans="1:8" ht="9.75" customHeight="1" x14ac:dyDescent="0.25">
      <c r="A343" s="227" t="s">
        <v>1379</v>
      </c>
      <c r="B343" s="218" t="s">
        <v>977</v>
      </c>
      <c r="C343" s="219">
        <v>1857.31</v>
      </c>
      <c r="D343" s="54">
        <v>0</v>
      </c>
      <c r="E343" s="54">
        <v>0</v>
      </c>
      <c r="F343" s="54">
        <v>0</v>
      </c>
      <c r="G343" s="219">
        <v>1857.31</v>
      </c>
      <c r="H343" s="218" t="s">
        <v>1222</v>
      </c>
    </row>
    <row r="344" spans="1:8" ht="9.75" customHeight="1" x14ac:dyDescent="0.25">
      <c r="A344" s="227" t="s">
        <v>1380</v>
      </c>
      <c r="B344" s="218" t="s">
        <v>1049</v>
      </c>
      <c r="C344" s="219">
        <v>199.77</v>
      </c>
      <c r="D344" s="54">
        <v>0</v>
      </c>
      <c r="E344" s="54">
        <v>0</v>
      </c>
      <c r="F344" s="54">
        <v>0</v>
      </c>
      <c r="G344" s="219">
        <v>199.77</v>
      </c>
      <c r="H344" s="218" t="s">
        <v>1222</v>
      </c>
    </row>
    <row r="345" spans="1:8" ht="9.75" customHeight="1" x14ac:dyDescent="0.25">
      <c r="A345" s="227" t="s">
        <v>1381</v>
      </c>
      <c r="B345" s="218" t="s">
        <v>968</v>
      </c>
      <c r="C345" s="219">
        <v>299.76</v>
      </c>
      <c r="D345" s="54">
        <v>0</v>
      </c>
      <c r="E345" s="54">
        <v>0</v>
      </c>
      <c r="F345" s="54">
        <v>0</v>
      </c>
      <c r="G345" s="219">
        <v>299.76</v>
      </c>
      <c r="H345" s="218" t="s">
        <v>1222</v>
      </c>
    </row>
    <row r="346" spans="1:8" ht="9.75" customHeight="1" x14ac:dyDescent="0.25">
      <c r="A346" s="227" t="s">
        <v>1382</v>
      </c>
      <c r="B346" s="218" t="s">
        <v>1383</v>
      </c>
      <c r="C346" s="219">
        <v>1000</v>
      </c>
      <c r="D346" s="54">
        <v>0</v>
      </c>
      <c r="E346" s="54">
        <v>0</v>
      </c>
      <c r="F346" s="54">
        <v>0</v>
      </c>
      <c r="G346" s="219">
        <v>1000</v>
      </c>
      <c r="H346" s="218" t="s">
        <v>1222</v>
      </c>
    </row>
    <row r="347" spans="1:8" ht="9.75" customHeight="1" x14ac:dyDescent="0.25">
      <c r="A347" s="227" t="s">
        <v>1384</v>
      </c>
      <c r="B347" s="218" t="s">
        <v>1385</v>
      </c>
      <c r="C347" s="219">
        <v>50</v>
      </c>
      <c r="D347" s="54">
        <v>0</v>
      </c>
      <c r="E347" s="54">
        <v>0</v>
      </c>
      <c r="F347" s="54">
        <v>0</v>
      </c>
      <c r="G347" s="219">
        <v>50</v>
      </c>
      <c r="H347" s="218" t="s">
        <v>1222</v>
      </c>
    </row>
    <row r="348" spans="1:8" ht="9.75" customHeight="1" x14ac:dyDescent="0.25">
      <c r="A348" s="227" t="s">
        <v>1386</v>
      </c>
      <c r="B348" s="218" t="s">
        <v>1387</v>
      </c>
      <c r="C348" s="219">
        <v>923.1</v>
      </c>
      <c r="D348" s="54">
        <v>0</v>
      </c>
      <c r="E348" s="54">
        <v>0</v>
      </c>
      <c r="F348" s="54">
        <v>0</v>
      </c>
      <c r="G348" s="219">
        <v>923.1</v>
      </c>
      <c r="H348" s="218" t="s">
        <v>1222</v>
      </c>
    </row>
    <row r="349" spans="1:8" ht="9.75" customHeight="1" x14ac:dyDescent="0.25">
      <c r="A349" s="227" t="s">
        <v>1388</v>
      </c>
      <c r="B349" s="218" t="s">
        <v>1389</v>
      </c>
      <c r="C349" s="219">
        <v>923.1</v>
      </c>
      <c r="D349" s="54">
        <v>0</v>
      </c>
      <c r="E349" s="54">
        <v>0</v>
      </c>
      <c r="F349" s="54">
        <v>0</v>
      </c>
      <c r="G349" s="219">
        <v>923.1</v>
      </c>
      <c r="H349" s="218" t="s">
        <v>1222</v>
      </c>
    </row>
    <row r="350" spans="1:8" ht="9.75" customHeight="1" x14ac:dyDescent="0.25">
      <c r="A350" s="227" t="s">
        <v>1390</v>
      </c>
      <c r="B350" s="218" t="s">
        <v>1391</v>
      </c>
      <c r="C350" s="219">
        <v>2000</v>
      </c>
      <c r="D350" s="54">
        <v>0</v>
      </c>
      <c r="E350" s="54">
        <v>0</v>
      </c>
      <c r="F350" s="54">
        <v>0</v>
      </c>
      <c r="G350" s="219">
        <v>2000</v>
      </c>
      <c r="H350" s="218" t="s">
        <v>1222</v>
      </c>
    </row>
    <row r="351" spans="1:8" ht="9.75" customHeight="1" x14ac:dyDescent="0.25">
      <c r="A351" s="227" t="s">
        <v>1392</v>
      </c>
      <c r="B351" s="218" t="s">
        <v>1393</v>
      </c>
      <c r="C351" s="219">
        <v>200</v>
      </c>
      <c r="D351" s="54">
        <v>0</v>
      </c>
      <c r="E351" s="54">
        <v>0</v>
      </c>
      <c r="F351" s="54">
        <v>0</v>
      </c>
      <c r="G351" s="219">
        <v>200</v>
      </c>
      <c r="H351" s="218" t="s">
        <v>1222</v>
      </c>
    </row>
    <row r="352" spans="1:8" ht="9.75" customHeight="1" x14ac:dyDescent="0.25">
      <c r="A352" s="227" t="s">
        <v>1394</v>
      </c>
      <c r="B352" s="218" t="s">
        <v>1019</v>
      </c>
      <c r="C352" s="219">
        <v>871.29</v>
      </c>
      <c r="D352" s="54">
        <v>0</v>
      </c>
      <c r="E352" s="54">
        <v>0</v>
      </c>
      <c r="F352" s="54">
        <v>0</v>
      </c>
      <c r="G352" s="219">
        <v>871.29</v>
      </c>
      <c r="H352" s="218" t="s">
        <v>1222</v>
      </c>
    </row>
    <row r="353" spans="1:8" ht="9.75" customHeight="1" x14ac:dyDescent="0.25">
      <c r="A353" s="227" t="s">
        <v>1395</v>
      </c>
      <c r="B353" s="218" t="s">
        <v>1396</v>
      </c>
      <c r="C353" s="219">
        <v>4463.46</v>
      </c>
      <c r="D353" s="54">
        <v>0</v>
      </c>
      <c r="E353" s="54">
        <v>0</v>
      </c>
      <c r="F353" s="54">
        <v>0</v>
      </c>
      <c r="G353" s="219">
        <v>4463.46</v>
      </c>
      <c r="H353" s="218" t="s">
        <v>1222</v>
      </c>
    </row>
    <row r="354" spans="1:8" ht="9.75" customHeight="1" x14ac:dyDescent="0.25">
      <c r="A354" s="227" t="s">
        <v>1397</v>
      </c>
      <c r="B354" s="218" t="s">
        <v>1398</v>
      </c>
      <c r="C354" s="219">
        <v>1421.24</v>
      </c>
      <c r="D354" s="54">
        <v>0</v>
      </c>
      <c r="E354" s="54">
        <v>0</v>
      </c>
      <c r="F354" s="54">
        <v>0</v>
      </c>
      <c r="G354" s="219">
        <v>1421.24</v>
      </c>
      <c r="H354" s="218" t="s">
        <v>1222</v>
      </c>
    </row>
    <row r="355" spans="1:8" ht="9.75" customHeight="1" x14ac:dyDescent="0.25">
      <c r="A355" s="227" t="s">
        <v>1399</v>
      </c>
      <c r="B355" s="218" t="s">
        <v>1400</v>
      </c>
      <c r="C355" s="219">
        <v>421.8</v>
      </c>
      <c r="D355" s="54">
        <v>0</v>
      </c>
      <c r="E355" s="54">
        <v>0</v>
      </c>
      <c r="F355" s="54">
        <v>0</v>
      </c>
      <c r="G355" s="219">
        <v>421.8</v>
      </c>
      <c r="H355" s="218" t="s">
        <v>1222</v>
      </c>
    </row>
    <row r="356" spans="1:8" ht="9.75" customHeight="1" x14ac:dyDescent="0.25">
      <c r="A356" s="227" t="s">
        <v>1401</v>
      </c>
      <c r="B356" s="218" t="s">
        <v>1402</v>
      </c>
      <c r="C356" s="219">
        <v>2320.8000000000002</v>
      </c>
      <c r="D356" s="54">
        <v>0</v>
      </c>
      <c r="E356" s="54">
        <v>0</v>
      </c>
      <c r="F356" s="54">
        <v>0</v>
      </c>
      <c r="G356" s="219">
        <v>2320.8000000000002</v>
      </c>
      <c r="H356" s="218" t="s">
        <v>1222</v>
      </c>
    </row>
    <row r="357" spans="1:8" ht="9.75" customHeight="1" x14ac:dyDescent="0.25">
      <c r="A357" s="227" t="s">
        <v>1403</v>
      </c>
      <c r="B357" s="218" t="s">
        <v>997</v>
      </c>
      <c r="C357" s="219">
        <v>2000</v>
      </c>
      <c r="D357" s="54">
        <v>0</v>
      </c>
      <c r="E357" s="54">
        <v>0</v>
      </c>
      <c r="F357" s="54">
        <v>0</v>
      </c>
      <c r="G357" s="219">
        <v>2000</v>
      </c>
      <c r="H357" s="218" t="s">
        <v>1222</v>
      </c>
    </row>
    <row r="358" spans="1:8" ht="9.75" customHeight="1" x14ac:dyDescent="0.25">
      <c r="A358" s="227" t="s">
        <v>1404</v>
      </c>
      <c r="B358" s="218" t="s">
        <v>1405</v>
      </c>
      <c r="C358" s="219">
        <v>74.7</v>
      </c>
      <c r="D358" s="54">
        <v>0</v>
      </c>
      <c r="E358" s="54">
        <v>0</v>
      </c>
      <c r="F358" s="54">
        <v>0</v>
      </c>
      <c r="G358" s="219">
        <v>74.7</v>
      </c>
      <c r="H358" s="218" t="s">
        <v>1222</v>
      </c>
    </row>
    <row r="359" spans="1:8" ht="9.75" customHeight="1" x14ac:dyDescent="0.25">
      <c r="A359" s="227" t="s">
        <v>1406</v>
      </c>
      <c r="B359" s="218" t="s">
        <v>1407</v>
      </c>
      <c r="C359" s="219">
        <v>79983</v>
      </c>
      <c r="D359" s="54">
        <f>+C359</f>
        <v>79983</v>
      </c>
      <c r="E359" s="54">
        <v>0</v>
      </c>
      <c r="F359" s="54">
        <v>0</v>
      </c>
      <c r="G359" s="54">
        <v>0</v>
      </c>
      <c r="H359" s="218" t="s">
        <v>1222</v>
      </c>
    </row>
    <row r="360" spans="1:8" ht="9.75" customHeight="1" x14ac:dyDescent="0.25">
      <c r="A360" s="227" t="s">
        <v>1408</v>
      </c>
      <c r="B360" s="218" t="s">
        <v>1409</v>
      </c>
      <c r="C360" s="219">
        <v>11958.01</v>
      </c>
      <c r="D360" s="219">
        <v>11958.01</v>
      </c>
      <c r="E360" s="54">
        <v>0</v>
      </c>
      <c r="F360" s="54">
        <v>0</v>
      </c>
      <c r="G360" s="54">
        <v>0</v>
      </c>
      <c r="H360" s="218" t="s">
        <v>1222</v>
      </c>
    </row>
    <row r="361" spans="1:8" ht="9.75" customHeight="1" x14ac:dyDescent="0.25">
      <c r="A361" s="227" t="s">
        <v>1410</v>
      </c>
      <c r="B361" s="218" t="s">
        <v>1411</v>
      </c>
      <c r="C361" s="219">
        <v>100.92</v>
      </c>
      <c r="D361" s="219">
        <v>100.92</v>
      </c>
      <c r="E361" s="54">
        <v>0</v>
      </c>
      <c r="F361" s="54">
        <v>0</v>
      </c>
      <c r="G361" s="54">
        <v>0</v>
      </c>
      <c r="H361" s="218" t="s">
        <v>1222</v>
      </c>
    </row>
    <row r="362" spans="1:8" ht="9.75" customHeight="1" x14ac:dyDescent="0.25">
      <c r="A362" s="227" t="s">
        <v>1412</v>
      </c>
      <c r="B362" s="218" t="s">
        <v>1413</v>
      </c>
      <c r="C362" s="219">
        <v>35.6</v>
      </c>
      <c r="D362" s="219">
        <v>35.6</v>
      </c>
      <c r="E362" s="54">
        <v>0</v>
      </c>
      <c r="F362" s="54">
        <v>0</v>
      </c>
      <c r="G362" s="54">
        <v>0</v>
      </c>
      <c r="H362" s="218" t="s">
        <v>1222</v>
      </c>
    </row>
    <row r="363" spans="1:8" ht="9.75" customHeight="1" x14ac:dyDescent="0.25">
      <c r="A363" s="227" t="s">
        <v>1414</v>
      </c>
      <c r="B363" s="218" t="s">
        <v>1415</v>
      </c>
      <c r="C363" s="219">
        <v>242159.76</v>
      </c>
      <c r="D363" s="219">
        <v>242159.76</v>
      </c>
      <c r="E363" s="54">
        <v>0</v>
      </c>
      <c r="F363" s="54">
        <v>0</v>
      </c>
      <c r="G363" s="54">
        <v>0</v>
      </c>
      <c r="H363" s="218" t="s">
        <v>1222</v>
      </c>
    </row>
    <row r="364" spans="1:8" ht="9.75" customHeight="1" x14ac:dyDescent="0.25">
      <c r="A364" s="227" t="s">
        <v>1416</v>
      </c>
      <c r="B364" s="218" t="s">
        <v>1417</v>
      </c>
      <c r="C364" s="219">
        <v>811.9</v>
      </c>
      <c r="D364" s="219">
        <v>811.9</v>
      </c>
      <c r="E364" s="54">
        <v>0</v>
      </c>
      <c r="F364" s="54">
        <v>0</v>
      </c>
      <c r="G364" s="54">
        <v>0</v>
      </c>
      <c r="H364" s="218" t="s">
        <v>1222</v>
      </c>
    </row>
    <row r="365" spans="1:8" ht="34.5" customHeight="1" x14ac:dyDescent="0.25">
      <c r="A365" s="227" t="s">
        <v>1418</v>
      </c>
      <c r="B365" s="218" t="s">
        <v>1419</v>
      </c>
      <c r="C365" s="219">
        <v>357994.11</v>
      </c>
      <c r="D365" s="219">
        <v>357994.11</v>
      </c>
      <c r="E365" s="54">
        <v>0</v>
      </c>
      <c r="F365" s="54">
        <v>0</v>
      </c>
      <c r="G365" s="54">
        <v>0</v>
      </c>
      <c r="H365" s="233" t="s">
        <v>1420</v>
      </c>
    </row>
    <row r="366" spans="1:8" ht="9.75" customHeight="1" x14ac:dyDescent="0.25">
      <c r="A366" s="53">
        <v>2120</v>
      </c>
      <c r="B366" s="25" t="s">
        <v>425</v>
      </c>
      <c r="C366" s="228">
        <v>0</v>
      </c>
      <c r="D366" s="54">
        <v>0</v>
      </c>
      <c r="E366" s="54">
        <v>0</v>
      </c>
      <c r="F366" s="54">
        <v>0</v>
      </c>
      <c r="G366" s="54">
        <v>0</v>
      </c>
      <c r="H366" s="25"/>
    </row>
    <row r="367" spans="1:8" ht="9.75" customHeight="1" x14ac:dyDescent="0.25">
      <c r="A367" s="53">
        <v>2121</v>
      </c>
      <c r="B367" s="25" t="s">
        <v>426</v>
      </c>
      <c r="C367" s="228">
        <v>0</v>
      </c>
      <c r="D367" s="54">
        <v>0</v>
      </c>
      <c r="E367" s="54">
        <v>0</v>
      </c>
      <c r="F367" s="54">
        <v>0</v>
      </c>
      <c r="G367" s="54">
        <v>0</v>
      </c>
      <c r="H367" s="25"/>
    </row>
    <row r="368" spans="1:8" ht="9.75" customHeight="1" x14ac:dyDescent="0.25">
      <c r="A368" s="53">
        <v>2122</v>
      </c>
      <c r="B368" s="25" t="s">
        <v>427</v>
      </c>
      <c r="C368" s="228">
        <v>0</v>
      </c>
      <c r="D368" s="54">
        <v>0</v>
      </c>
      <c r="E368" s="54">
        <v>0</v>
      </c>
      <c r="F368" s="54">
        <v>0</v>
      </c>
      <c r="G368" s="54">
        <v>0</v>
      </c>
      <c r="H368" s="25"/>
    </row>
    <row r="369" spans="1:8" ht="9.75" customHeight="1" x14ac:dyDescent="0.25">
      <c r="A369" s="53">
        <v>2129</v>
      </c>
      <c r="B369" s="25" t="s">
        <v>428</v>
      </c>
      <c r="C369" s="228">
        <v>0</v>
      </c>
      <c r="D369" s="54">
        <v>0</v>
      </c>
      <c r="E369" s="54">
        <v>0</v>
      </c>
      <c r="F369" s="54">
        <v>0</v>
      </c>
      <c r="G369" s="54">
        <v>0</v>
      </c>
      <c r="H369" s="25"/>
    </row>
    <row r="370" spans="1:8" ht="9.75" customHeight="1" x14ac:dyDescent="0.25">
      <c r="A370" s="25"/>
      <c r="B370" s="25"/>
      <c r="C370" s="25"/>
      <c r="D370" s="25"/>
      <c r="E370" s="25"/>
      <c r="F370" s="25"/>
      <c r="G370" s="25"/>
      <c r="H370" s="25"/>
    </row>
    <row r="371" spans="1:8" ht="9.75" customHeight="1" x14ac:dyDescent="0.25">
      <c r="A371" s="115" t="s">
        <v>429</v>
      </c>
      <c r="B371" s="115"/>
      <c r="C371" s="115"/>
      <c r="D371" s="115"/>
      <c r="E371" s="115"/>
      <c r="F371" s="115"/>
      <c r="G371" s="115"/>
      <c r="H371" s="115"/>
    </row>
    <row r="372" spans="1:8" ht="9.75" customHeight="1" x14ac:dyDescent="0.25">
      <c r="A372" s="28" t="s">
        <v>99</v>
      </c>
      <c r="B372" s="28" t="s">
        <v>100</v>
      </c>
      <c r="C372" s="28" t="s">
        <v>101</v>
      </c>
      <c r="D372" s="28" t="s">
        <v>430</v>
      </c>
      <c r="E372" s="28" t="s">
        <v>325</v>
      </c>
      <c r="F372" s="28"/>
      <c r="G372" s="28"/>
      <c r="H372" s="28"/>
    </row>
    <row r="373" spans="1:8" ht="9.75" customHeight="1" x14ac:dyDescent="0.25">
      <c r="A373" s="53">
        <v>2160</v>
      </c>
      <c r="B373" s="25" t="s">
        <v>431</v>
      </c>
      <c r="C373" s="54">
        <v>0</v>
      </c>
      <c r="D373" s="25"/>
      <c r="E373" s="25"/>
      <c r="F373" s="25"/>
      <c r="G373" s="25"/>
      <c r="H373" s="25"/>
    </row>
    <row r="374" spans="1:8" ht="9.75" customHeight="1" x14ac:dyDescent="0.25">
      <c r="A374" s="53">
        <v>2161</v>
      </c>
      <c r="B374" s="25" t="s">
        <v>432</v>
      </c>
      <c r="C374" s="54">
        <v>0</v>
      </c>
      <c r="D374" s="25"/>
      <c r="E374" s="25"/>
      <c r="F374" s="25"/>
      <c r="G374" s="25"/>
      <c r="H374" s="25"/>
    </row>
    <row r="375" spans="1:8" ht="9.75" customHeight="1" x14ac:dyDescent="0.25">
      <c r="A375" s="53">
        <v>2162</v>
      </c>
      <c r="B375" s="25" t="s">
        <v>433</v>
      </c>
      <c r="C375" s="54">
        <v>0</v>
      </c>
      <c r="D375" s="25"/>
      <c r="E375" s="25"/>
    </row>
    <row r="376" spans="1:8" ht="9.75" customHeight="1" x14ac:dyDescent="0.25">
      <c r="A376" s="53">
        <v>2163</v>
      </c>
      <c r="B376" s="25" t="s">
        <v>434</v>
      </c>
      <c r="C376" s="54">
        <v>0</v>
      </c>
      <c r="D376" s="25"/>
      <c r="E376" s="25"/>
    </row>
    <row r="377" spans="1:8" ht="9.75" customHeight="1" x14ac:dyDescent="0.25">
      <c r="A377" s="53">
        <v>2164</v>
      </c>
      <c r="B377" s="25" t="s">
        <v>435</v>
      </c>
      <c r="C377" s="54">
        <v>0</v>
      </c>
      <c r="D377" s="25"/>
      <c r="E377" s="25"/>
    </row>
    <row r="378" spans="1:8" ht="9.75" customHeight="1" x14ac:dyDescent="0.25">
      <c r="A378" s="53">
        <v>2165</v>
      </c>
      <c r="B378" s="25" t="s">
        <v>436</v>
      </c>
      <c r="C378" s="54">
        <v>0</v>
      </c>
      <c r="D378" s="25"/>
      <c r="E378" s="25"/>
    </row>
    <row r="379" spans="1:8" ht="9.75" customHeight="1" x14ac:dyDescent="0.25">
      <c r="A379" s="53">
        <v>2166</v>
      </c>
      <c r="B379" s="25" t="s">
        <v>437</v>
      </c>
      <c r="C379" s="54">
        <v>0</v>
      </c>
      <c r="D379" s="25"/>
      <c r="E379" s="25"/>
    </row>
    <row r="380" spans="1:8" ht="9.75" customHeight="1" x14ac:dyDescent="0.25">
      <c r="A380" s="53">
        <v>2250</v>
      </c>
      <c r="B380" s="25" t="s">
        <v>438</v>
      </c>
      <c r="C380" s="54">
        <v>0</v>
      </c>
      <c r="D380" s="25"/>
      <c r="E380" s="25"/>
    </row>
    <row r="381" spans="1:8" ht="9.75" customHeight="1" x14ac:dyDescent="0.25">
      <c r="A381" s="53">
        <v>2251</v>
      </c>
      <c r="B381" s="25" t="s">
        <v>439</v>
      </c>
      <c r="C381" s="54">
        <v>0</v>
      </c>
      <c r="D381" s="25"/>
      <c r="E381" s="25"/>
    </row>
    <row r="382" spans="1:8" ht="9.75" customHeight="1" x14ac:dyDescent="0.25">
      <c r="A382" s="53">
        <v>2252</v>
      </c>
      <c r="B382" s="25" t="s">
        <v>440</v>
      </c>
      <c r="C382" s="54">
        <v>0</v>
      </c>
      <c r="D382" s="25"/>
      <c r="E382" s="25"/>
    </row>
    <row r="383" spans="1:8" ht="9.75" customHeight="1" x14ac:dyDescent="0.25">
      <c r="A383" s="53">
        <v>2253</v>
      </c>
      <c r="B383" s="25" t="s">
        <v>441</v>
      </c>
      <c r="C383" s="54">
        <v>0</v>
      </c>
      <c r="D383" s="25"/>
      <c r="E383" s="25"/>
    </row>
    <row r="384" spans="1:8" ht="9.75" customHeight="1" x14ac:dyDescent="0.25">
      <c r="A384" s="53">
        <v>2254</v>
      </c>
      <c r="B384" s="25" t="s">
        <v>442</v>
      </c>
      <c r="C384" s="54">
        <v>0</v>
      </c>
      <c r="D384" s="25"/>
      <c r="E384" s="25"/>
    </row>
    <row r="385" spans="1:5" ht="9.75" customHeight="1" x14ac:dyDescent="0.25">
      <c r="A385" s="53">
        <v>2255</v>
      </c>
      <c r="B385" s="25" t="s">
        <v>443</v>
      </c>
      <c r="C385" s="54">
        <v>0</v>
      </c>
      <c r="D385" s="25"/>
      <c r="E385" s="25"/>
    </row>
    <row r="386" spans="1:5" ht="9.75" customHeight="1" x14ac:dyDescent="0.25">
      <c r="A386" s="53">
        <v>2256</v>
      </c>
      <c r="B386" s="25" t="s">
        <v>444</v>
      </c>
      <c r="C386" s="54">
        <v>0</v>
      </c>
      <c r="D386" s="25"/>
      <c r="E386" s="25"/>
    </row>
    <row r="387" spans="1:5" ht="9.75" customHeight="1" x14ac:dyDescent="0.25">
      <c r="A387" s="25"/>
      <c r="B387" s="25"/>
      <c r="C387" s="25"/>
      <c r="D387" s="25"/>
      <c r="E387" s="25"/>
    </row>
    <row r="388" spans="1:5" ht="9.75" customHeight="1" x14ac:dyDescent="0.25">
      <c r="A388" s="115" t="s">
        <v>445</v>
      </c>
      <c r="B388" s="115"/>
      <c r="C388" s="115"/>
      <c r="D388" s="115"/>
      <c r="E388" s="115"/>
    </row>
    <row r="389" spans="1:5" ht="9.75" customHeight="1" x14ac:dyDescent="0.25">
      <c r="A389" s="58" t="s">
        <v>99</v>
      </c>
      <c r="B389" s="58" t="s">
        <v>100</v>
      </c>
      <c r="C389" s="58" t="s">
        <v>101</v>
      </c>
      <c r="D389" s="28" t="s">
        <v>430</v>
      </c>
      <c r="E389" s="28" t="s">
        <v>325</v>
      </c>
    </row>
    <row r="390" spans="1:5" ht="9.75" customHeight="1" x14ac:dyDescent="0.25">
      <c r="A390" s="53">
        <v>2150</v>
      </c>
      <c r="B390" s="25" t="s">
        <v>446</v>
      </c>
      <c r="C390" s="54">
        <v>0</v>
      </c>
      <c r="D390" s="25"/>
      <c r="E390" s="25"/>
    </row>
    <row r="391" spans="1:5" ht="9.75" customHeight="1" x14ac:dyDescent="0.25">
      <c r="A391" s="53">
        <v>2151</v>
      </c>
      <c r="B391" s="25" t="s">
        <v>447</v>
      </c>
      <c r="C391" s="54">
        <v>0</v>
      </c>
      <c r="D391" s="25"/>
      <c r="E391" s="25"/>
    </row>
    <row r="392" spans="1:5" ht="9.75" customHeight="1" x14ac:dyDescent="0.25">
      <c r="A392" s="53">
        <v>2152</v>
      </c>
      <c r="B392" s="25" t="s">
        <v>448</v>
      </c>
      <c r="C392" s="54">
        <v>0</v>
      </c>
      <c r="D392" s="25"/>
      <c r="E392" s="25"/>
    </row>
    <row r="393" spans="1:5" ht="9.75" customHeight="1" x14ac:dyDescent="0.25">
      <c r="A393" s="53">
        <v>2159</v>
      </c>
      <c r="B393" s="25" t="s">
        <v>449</v>
      </c>
      <c r="C393" s="54">
        <v>0</v>
      </c>
      <c r="D393" s="25"/>
      <c r="E393" s="25"/>
    </row>
    <row r="394" spans="1:5" ht="9.75" customHeight="1" x14ac:dyDescent="0.25">
      <c r="A394" s="53">
        <v>2240</v>
      </c>
      <c r="B394" s="25" t="s">
        <v>450</v>
      </c>
      <c r="C394" s="54">
        <v>0</v>
      </c>
      <c r="D394" s="25"/>
      <c r="E394" s="25"/>
    </row>
    <row r="395" spans="1:5" ht="9.75" customHeight="1" x14ac:dyDescent="0.25">
      <c r="A395" s="53">
        <v>2241</v>
      </c>
      <c r="B395" s="25" t="s">
        <v>451</v>
      </c>
      <c r="C395" s="54">
        <v>0</v>
      </c>
      <c r="D395" s="25"/>
      <c r="E395" s="25"/>
    </row>
    <row r="396" spans="1:5" ht="9.75" customHeight="1" x14ac:dyDescent="0.25">
      <c r="A396" s="53">
        <v>2242</v>
      </c>
      <c r="B396" s="25" t="s">
        <v>452</v>
      </c>
      <c r="C396" s="54">
        <v>0</v>
      </c>
      <c r="D396" s="25"/>
      <c r="E396" s="25"/>
    </row>
    <row r="397" spans="1:5" ht="9.75" customHeight="1" x14ac:dyDescent="0.25">
      <c r="A397" s="53">
        <v>2249</v>
      </c>
      <c r="B397" s="25" t="s">
        <v>453</v>
      </c>
      <c r="C397" s="54">
        <v>0</v>
      </c>
      <c r="D397" s="25"/>
      <c r="E397" s="25"/>
    </row>
    <row r="398" spans="1:5" ht="9.75" customHeight="1" x14ac:dyDescent="0.25">
      <c r="A398" s="53"/>
      <c r="B398" s="25"/>
      <c r="C398" s="54"/>
      <c r="D398" s="25"/>
      <c r="E398" s="25"/>
    </row>
    <row r="399" spans="1:5" ht="9.75" customHeight="1" x14ac:dyDescent="0.25">
      <c r="A399" s="115" t="s">
        <v>454</v>
      </c>
      <c r="B399" s="115"/>
      <c r="C399" s="115"/>
      <c r="D399" s="115"/>
      <c r="E399" s="115"/>
    </row>
    <row r="400" spans="1:5" ht="9.75" customHeight="1" x14ac:dyDescent="0.25">
      <c r="A400" s="58" t="s">
        <v>99</v>
      </c>
      <c r="B400" s="58" t="s">
        <v>100</v>
      </c>
      <c r="C400" s="58" t="s">
        <v>101</v>
      </c>
      <c r="D400" s="28" t="s">
        <v>430</v>
      </c>
      <c r="E400" s="28" t="s">
        <v>325</v>
      </c>
    </row>
    <row r="401" spans="1:5" ht="9.75" customHeight="1" x14ac:dyDescent="0.25">
      <c r="A401" s="53">
        <v>2170</v>
      </c>
      <c r="B401" s="25" t="s">
        <v>455</v>
      </c>
      <c r="C401" s="54">
        <v>0</v>
      </c>
      <c r="D401" s="25"/>
      <c r="E401" s="25"/>
    </row>
    <row r="402" spans="1:5" ht="9.75" customHeight="1" x14ac:dyDescent="0.25">
      <c r="A402" s="53">
        <v>2171</v>
      </c>
      <c r="B402" s="25" t="s">
        <v>456</v>
      </c>
      <c r="C402" s="54">
        <v>0</v>
      </c>
      <c r="D402" s="25"/>
      <c r="E402" s="25"/>
    </row>
    <row r="403" spans="1:5" ht="9.75" customHeight="1" x14ac:dyDescent="0.25">
      <c r="A403" s="53">
        <v>2172</v>
      </c>
      <c r="B403" s="25" t="s">
        <v>457</v>
      </c>
      <c r="C403" s="54">
        <v>0</v>
      </c>
      <c r="D403" s="25"/>
      <c r="E403" s="25"/>
    </row>
    <row r="404" spans="1:5" ht="9.75" customHeight="1" x14ac:dyDescent="0.25">
      <c r="A404" s="53">
        <v>2179</v>
      </c>
      <c r="B404" s="25" t="s">
        <v>458</v>
      </c>
      <c r="C404" s="54">
        <v>0</v>
      </c>
      <c r="D404" s="25"/>
      <c r="E404" s="25"/>
    </row>
    <row r="405" spans="1:5" ht="9.75" customHeight="1" x14ac:dyDescent="0.25">
      <c r="A405" s="53">
        <v>2260</v>
      </c>
      <c r="B405" s="25" t="s">
        <v>459</v>
      </c>
      <c r="C405" s="61">
        <f>SUM(C406:C409)</f>
        <v>3221018.36</v>
      </c>
      <c r="D405" s="25"/>
      <c r="E405" s="25"/>
    </row>
    <row r="406" spans="1:5" ht="9.75" customHeight="1" x14ac:dyDescent="0.25">
      <c r="A406" s="53">
        <v>2261</v>
      </c>
      <c r="B406" s="25" t="s">
        <v>460</v>
      </c>
      <c r="C406" s="54">
        <v>0</v>
      </c>
      <c r="D406" s="25"/>
      <c r="E406" s="25"/>
    </row>
    <row r="407" spans="1:5" ht="9.75" customHeight="1" x14ac:dyDescent="0.25">
      <c r="A407" s="53">
        <v>2262</v>
      </c>
      <c r="B407" s="25" t="s">
        <v>461</v>
      </c>
      <c r="C407" s="54">
        <v>0</v>
      </c>
      <c r="D407" s="25"/>
      <c r="E407" s="25"/>
    </row>
    <row r="408" spans="1:5" ht="9.75" customHeight="1" x14ac:dyDescent="0.25">
      <c r="A408" s="53">
        <v>2263</v>
      </c>
      <c r="B408" s="25" t="s">
        <v>462</v>
      </c>
      <c r="C408" s="54">
        <v>0</v>
      </c>
      <c r="D408" s="25"/>
      <c r="E408" s="25"/>
    </row>
    <row r="409" spans="1:5" ht="9.75" customHeight="1" x14ac:dyDescent="0.25">
      <c r="A409" s="53">
        <v>2269</v>
      </c>
      <c r="B409" s="25" t="s">
        <v>463</v>
      </c>
      <c r="C409" s="54">
        <v>3221018.36</v>
      </c>
      <c r="D409" s="25"/>
      <c r="E409" s="25"/>
    </row>
    <row r="410" spans="1:5" ht="9.75" customHeight="1" x14ac:dyDescent="0.25">
      <c r="A410" s="25"/>
      <c r="B410" s="25"/>
      <c r="C410" s="25"/>
      <c r="D410" s="25"/>
      <c r="E410" s="25"/>
    </row>
    <row r="411" spans="1:5" ht="9.75" customHeight="1" x14ac:dyDescent="0.25">
      <c r="A411" s="115" t="s">
        <v>464</v>
      </c>
      <c r="B411" s="115"/>
      <c r="C411" s="115"/>
      <c r="D411" s="115"/>
      <c r="E411" s="115"/>
    </row>
    <row r="412" spans="1:5" ht="9.75" customHeight="1" x14ac:dyDescent="0.25">
      <c r="A412" s="58" t="s">
        <v>99</v>
      </c>
      <c r="B412" s="58" t="s">
        <v>100</v>
      </c>
      <c r="C412" s="58" t="s">
        <v>101</v>
      </c>
      <c r="D412" s="28" t="s">
        <v>430</v>
      </c>
      <c r="E412" s="28" t="s">
        <v>325</v>
      </c>
    </row>
    <row r="413" spans="1:5" ht="9.75" customHeight="1" x14ac:dyDescent="0.25">
      <c r="A413" s="53">
        <v>2190</v>
      </c>
      <c r="B413" s="25" t="s">
        <v>465</v>
      </c>
      <c r="C413" s="54">
        <v>0</v>
      </c>
      <c r="D413" s="25"/>
      <c r="E413" s="25"/>
    </row>
    <row r="414" spans="1:5" ht="9.75" customHeight="1" x14ac:dyDescent="0.25">
      <c r="A414" s="53">
        <v>2191</v>
      </c>
      <c r="B414" s="25" t="s">
        <v>466</v>
      </c>
      <c r="C414" s="54">
        <v>0</v>
      </c>
      <c r="D414" s="25"/>
      <c r="E414" s="25"/>
    </row>
    <row r="415" spans="1:5" ht="9.75" customHeight="1" x14ac:dyDescent="0.25">
      <c r="A415" s="53">
        <v>2192</v>
      </c>
      <c r="B415" s="25" t="s">
        <v>467</v>
      </c>
      <c r="C415" s="54">
        <v>0</v>
      </c>
      <c r="D415" s="25"/>
      <c r="E415" s="25"/>
    </row>
    <row r="416" spans="1:5" ht="9.75" customHeight="1" x14ac:dyDescent="0.25">
      <c r="A416" s="53">
        <v>2199</v>
      </c>
      <c r="B416" s="25" t="s">
        <v>468</v>
      </c>
      <c r="C416" s="54">
        <v>0</v>
      </c>
      <c r="D416" s="25"/>
      <c r="E416" s="25"/>
    </row>
    <row r="417" spans="1:5" ht="9.75" customHeight="1" x14ac:dyDescent="0.25">
      <c r="A417" s="25"/>
      <c r="B417" s="25"/>
      <c r="C417" s="25"/>
      <c r="D417" s="25"/>
      <c r="E417" s="25"/>
    </row>
    <row r="418" spans="1:5" ht="9.75" customHeight="1" x14ac:dyDescent="0.25">
      <c r="A418" s="25"/>
      <c r="B418" s="25"/>
      <c r="C418" s="25"/>
      <c r="D418" s="25"/>
      <c r="E418" s="25"/>
    </row>
    <row r="419" spans="1:5" ht="9.75" customHeight="1" x14ac:dyDescent="0.25">
      <c r="A419" s="25"/>
      <c r="B419" s="25" t="s">
        <v>309</v>
      </c>
      <c r="C419" s="25"/>
      <c r="D419" s="25"/>
      <c r="E419" s="25"/>
    </row>
  </sheetData>
  <mergeCells count="4">
    <mergeCell ref="A1:F1"/>
    <mergeCell ref="A2:F2"/>
    <mergeCell ref="A3:F3"/>
    <mergeCell ref="A4:F4"/>
  </mergeCells>
  <pageMargins left="0.7" right="0.7" top="0.75" bottom="0.75" header="0" footer="0"/>
  <pageSetup scale="4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E76"/>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1964</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61">
        <f>+C10+C11</f>
        <v>1479568.5899999999</v>
      </c>
      <c r="D9" s="25"/>
      <c r="E9" s="25"/>
    </row>
    <row r="10" spans="1:5" ht="9.75" customHeight="1" x14ac:dyDescent="0.25">
      <c r="A10" s="234" t="s">
        <v>1421</v>
      </c>
      <c r="B10" s="153" t="s">
        <v>1422</v>
      </c>
      <c r="C10" s="195">
        <v>1353993.16</v>
      </c>
      <c r="D10" s="25"/>
      <c r="E10" s="25"/>
    </row>
    <row r="11" spans="1:5" ht="9.75" customHeight="1" x14ac:dyDescent="0.25">
      <c r="A11" s="234" t="s">
        <v>1423</v>
      </c>
      <c r="B11" s="153" t="s">
        <v>1424</v>
      </c>
      <c r="C11" s="195">
        <v>125575.43</v>
      </c>
      <c r="D11" s="25"/>
      <c r="E11" s="25"/>
    </row>
    <row r="12" spans="1:5" ht="9.75" customHeight="1" x14ac:dyDescent="0.25">
      <c r="A12" s="53">
        <v>3120</v>
      </c>
      <c r="B12" s="25" t="s">
        <v>471</v>
      </c>
      <c r="C12" s="130">
        <v>0</v>
      </c>
      <c r="D12" s="25"/>
      <c r="E12" s="25"/>
    </row>
    <row r="13" spans="1:5" ht="9.75" customHeight="1" x14ac:dyDescent="0.25">
      <c r="A13" s="53">
        <v>3130</v>
      </c>
      <c r="B13" s="25" t="s">
        <v>472</v>
      </c>
      <c r="C13" s="130">
        <v>0</v>
      </c>
      <c r="D13" s="25"/>
      <c r="E13" s="25"/>
    </row>
    <row r="14" spans="1:5" ht="9.75" customHeight="1" x14ac:dyDescent="0.25">
      <c r="A14" s="25"/>
      <c r="B14" s="25"/>
      <c r="C14" s="25"/>
      <c r="D14" s="25"/>
      <c r="E14" s="25"/>
    </row>
    <row r="15" spans="1:5" ht="9.75" customHeight="1" x14ac:dyDescent="0.25">
      <c r="A15" s="115" t="s">
        <v>473</v>
      </c>
      <c r="B15" s="115"/>
      <c r="C15" s="115"/>
      <c r="D15" s="115"/>
      <c r="E15" s="115"/>
    </row>
    <row r="16" spans="1:5" ht="9.75" customHeight="1" x14ac:dyDescent="0.25">
      <c r="A16" s="28" t="s">
        <v>99</v>
      </c>
      <c r="B16" s="28" t="s">
        <v>100</v>
      </c>
      <c r="C16" s="28" t="s">
        <v>101</v>
      </c>
      <c r="D16" s="28" t="s">
        <v>474</v>
      </c>
      <c r="E16" s="28"/>
    </row>
    <row r="17" spans="1:5" ht="9.75" customHeight="1" x14ac:dyDescent="0.25">
      <c r="A17" s="53">
        <v>3210</v>
      </c>
      <c r="B17" s="25" t="s">
        <v>475</v>
      </c>
      <c r="C17" s="235">
        <v>3562455.57</v>
      </c>
      <c r="D17" s="25"/>
      <c r="E17" s="25"/>
    </row>
    <row r="18" spans="1:5" ht="9.75" customHeight="1" x14ac:dyDescent="0.25">
      <c r="A18" s="53">
        <v>3220</v>
      </c>
      <c r="B18" s="25" t="s">
        <v>476</v>
      </c>
      <c r="C18" s="235">
        <f>SUM(C19:C62)</f>
        <v>15741264.759999998</v>
      </c>
      <c r="D18" s="25"/>
      <c r="E18" s="25"/>
    </row>
    <row r="19" spans="1:5" ht="9.75" customHeight="1" x14ac:dyDescent="0.25">
      <c r="A19" s="234" t="s">
        <v>1425</v>
      </c>
      <c r="B19" s="153">
        <v>1991</v>
      </c>
      <c r="C19" s="236">
        <v>-65770.48</v>
      </c>
      <c r="D19" s="25"/>
      <c r="E19" s="25"/>
    </row>
    <row r="20" spans="1:5" ht="9.75" customHeight="1" x14ac:dyDescent="0.25">
      <c r="A20" s="234" t="s">
        <v>1426</v>
      </c>
      <c r="B20" s="153">
        <v>1992</v>
      </c>
      <c r="C20" s="236">
        <v>-284563.53999999998</v>
      </c>
      <c r="D20" s="25"/>
      <c r="E20" s="25"/>
    </row>
    <row r="21" spans="1:5" ht="9.75" customHeight="1" x14ac:dyDescent="0.25">
      <c r="A21" s="234" t="s">
        <v>1427</v>
      </c>
      <c r="B21" s="153">
        <v>1993</v>
      </c>
      <c r="C21" s="236">
        <v>25565.23</v>
      </c>
      <c r="D21" s="25"/>
      <c r="E21" s="25"/>
    </row>
    <row r="22" spans="1:5" ht="9.75" customHeight="1" x14ac:dyDescent="0.25">
      <c r="A22" s="234" t="s">
        <v>1428</v>
      </c>
      <c r="B22" s="153">
        <v>1994</v>
      </c>
      <c r="C22" s="236">
        <v>-551618.49</v>
      </c>
      <c r="D22" s="25"/>
      <c r="E22" s="25"/>
    </row>
    <row r="23" spans="1:5" ht="9.75" customHeight="1" x14ac:dyDescent="0.25">
      <c r="A23" s="234" t="s">
        <v>1429</v>
      </c>
      <c r="B23" s="153">
        <v>1995</v>
      </c>
      <c r="C23" s="236">
        <v>188818.99</v>
      </c>
      <c r="D23" s="25"/>
      <c r="E23" s="25"/>
    </row>
    <row r="24" spans="1:5" ht="9.75" customHeight="1" x14ac:dyDescent="0.25">
      <c r="A24" s="234" t="s">
        <v>1430</v>
      </c>
      <c r="B24" s="153">
        <v>1996</v>
      </c>
      <c r="C24" s="236">
        <v>97770.59</v>
      </c>
      <c r="D24" s="25"/>
      <c r="E24" s="25"/>
    </row>
    <row r="25" spans="1:5" ht="9.75" customHeight="1" x14ac:dyDescent="0.25">
      <c r="A25" s="234" t="s">
        <v>1431</v>
      </c>
      <c r="B25" s="153">
        <v>1997</v>
      </c>
      <c r="C25" s="236">
        <v>-433570.92</v>
      </c>
      <c r="D25" s="25"/>
      <c r="E25" s="25"/>
    </row>
    <row r="26" spans="1:5" ht="9.75" customHeight="1" x14ac:dyDescent="0.25">
      <c r="A26" s="234" t="s">
        <v>1432</v>
      </c>
      <c r="B26" s="153">
        <v>1998</v>
      </c>
      <c r="C26" s="236">
        <v>294965.71000000002</v>
      </c>
      <c r="D26" s="25"/>
      <c r="E26" s="25"/>
    </row>
    <row r="27" spans="1:5" ht="9.75" customHeight="1" x14ac:dyDescent="0.25">
      <c r="A27" s="234" t="s">
        <v>1433</v>
      </c>
      <c r="B27" s="153">
        <v>1999</v>
      </c>
      <c r="C27" s="236">
        <v>1495761.36</v>
      </c>
      <c r="D27" s="25"/>
      <c r="E27" s="25"/>
    </row>
    <row r="28" spans="1:5" ht="9.75" customHeight="1" x14ac:dyDescent="0.25">
      <c r="A28" s="234" t="s">
        <v>1434</v>
      </c>
      <c r="B28" s="153">
        <v>2000</v>
      </c>
      <c r="C28" s="236">
        <v>-636193.21</v>
      </c>
      <c r="D28" s="25"/>
      <c r="E28" s="25"/>
    </row>
    <row r="29" spans="1:5" ht="9.75" customHeight="1" x14ac:dyDescent="0.25">
      <c r="A29" s="234" t="s">
        <v>1435</v>
      </c>
      <c r="B29" s="153">
        <v>2001</v>
      </c>
      <c r="C29" s="236">
        <v>1073967.6200000001</v>
      </c>
      <c r="D29" s="25"/>
      <c r="E29" s="25"/>
    </row>
    <row r="30" spans="1:5" ht="9.75" customHeight="1" x14ac:dyDescent="0.25">
      <c r="A30" s="234" t="s">
        <v>1436</v>
      </c>
      <c r="B30" s="153">
        <v>2002</v>
      </c>
      <c r="C30" s="236">
        <v>-861559.74</v>
      </c>
      <c r="D30" s="25"/>
      <c r="E30" s="25"/>
    </row>
    <row r="31" spans="1:5" ht="9.75" customHeight="1" x14ac:dyDescent="0.25">
      <c r="A31" s="234" t="s">
        <v>1437</v>
      </c>
      <c r="B31" s="153">
        <v>2003</v>
      </c>
      <c r="C31" s="236">
        <v>-84185.76</v>
      </c>
      <c r="D31" s="25"/>
      <c r="E31" s="25"/>
    </row>
    <row r="32" spans="1:5" ht="9.75" customHeight="1" x14ac:dyDescent="0.25">
      <c r="A32" s="234" t="s">
        <v>1438</v>
      </c>
      <c r="B32" s="153">
        <v>2004</v>
      </c>
      <c r="C32" s="236">
        <v>151752.06</v>
      </c>
      <c r="D32" s="25"/>
      <c r="E32" s="25"/>
    </row>
    <row r="33" spans="1:5" ht="9.75" customHeight="1" x14ac:dyDescent="0.25">
      <c r="A33" s="234" t="s">
        <v>1439</v>
      </c>
      <c r="B33" s="153">
        <v>2005</v>
      </c>
      <c r="C33" s="236">
        <v>295472.65999999997</v>
      </c>
      <c r="D33" s="25"/>
      <c r="E33" s="25"/>
    </row>
    <row r="34" spans="1:5" ht="9.75" customHeight="1" x14ac:dyDescent="0.25">
      <c r="A34" s="234" t="s">
        <v>1440</v>
      </c>
      <c r="B34" s="153">
        <v>2006</v>
      </c>
      <c r="C34" s="236">
        <v>-445866.42</v>
      </c>
      <c r="D34" s="25"/>
      <c r="E34" s="25"/>
    </row>
    <row r="35" spans="1:5" ht="9.75" customHeight="1" x14ac:dyDescent="0.25">
      <c r="A35" s="234" t="s">
        <v>1441</v>
      </c>
      <c r="B35" s="153">
        <v>2007</v>
      </c>
      <c r="C35" s="236">
        <v>2165707.23</v>
      </c>
      <c r="D35" s="25"/>
      <c r="E35" s="25"/>
    </row>
    <row r="36" spans="1:5" ht="9.75" customHeight="1" x14ac:dyDescent="0.25">
      <c r="A36" s="234" t="s">
        <v>1442</v>
      </c>
      <c r="B36" s="153">
        <v>2008</v>
      </c>
      <c r="C36" s="236">
        <v>-410073.58</v>
      </c>
      <c r="D36" s="25"/>
      <c r="E36" s="25"/>
    </row>
    <row r="37" spans="1:5" ht="9.75" customHeight="1" x14ac:dyDescent="0.25">
      <c r="A37" s="234" t="s">
        <v>1443</v>
      </c>
      <c r="B37" s="153">
        <v>2009</v>
      </c>
      <c r="C37" s="236">
        <v>-1150843.3899999999</v>
      </c>
      <c r="D37" s="25"/>
      <c r="E37" s="25"/>
    </row>
    <row r="38" spans="1:5" ht="9.75" customHeight="1" x14ac:dyDescent="0.25">
      <c r="A38" s="234" t="s">
        <v>1444</v>
      </c>
      <c r="B38" s="153">
        <v>2010</v>
      </c>
      <c r="C38" s="236">
        <v>-644910.79</v>
      </c>
      <c r="D38" s="25"/>
      <c r="E38" s="25"/>
    </row>
    <row r="39" spans="1:5" ht="9.75" customHeight="1" x14ac:dyDescent="0.25">
      <c r="A39" s="234" t="s">
        <v>1445</v>
      </c>
      <c r="B39" s="153">
        <v>2011</v>
      </c>
      <c r="C39" s="236">
        <v>-2612004.91</v>
      </c>
      <c r="D39" s="25"/>
      <c r="E39" s="25"/>
    </row>
    <row r="40" spans="1:5" ht="9.75" customHeight="1" x14ac:dyDescent="0.25">
      <c r="A40" s="234" t="s">
        <v>1446</v>
      </c>
      <c r="B40" s="153">
        <v>2012</v>
      </c>
      <c r="C40" s="236">
        <v>-81202.69</v>
      </c>
      <c r="D40" s="25"/>
      <c r="E40" s="25"/>
    </row>
    <row r="41" spans="1:5" ht="9.75" customHeight="1" x14ac:dyDescent="0.25">
      <c r="A41" s="234" t="s">
        <v>1447</v>
      </c>
      <c r="B41" s="153">
        <v>2013</v>
      </c>
      <c r="C41" s="236">
        <v>1192144.97</v>
      </c>
      <c r="D41" s="25"/>
      <c r="E41" s="25"/>
    </row>
    <row r="42" spans="1:5" ht="9.75" customHeight="1" x14ac:dyDescent="0.25">
      <c r="A42" s="234" t="s">
        <v>1448</v>
      </c>
      <c r="B42" s="153">
        <v>2014</v>
      </c>
      <c r="C42" s="236">
        <v>466906.05</v>
      </c>
      <c r="D42" s="25"/>
      <c r="E42" s="25"/>
    </row>
    <row r="43" spans="1:5" ht="9.75" customHeight="1" x14ac:dyDescent="0.25">
      <c r="A43" s="234" t="s">
        <v>1449</v>
      </c>
      <c r="B43" s="153">
        <v>2015</v>
      </c>
      <c r="C43" s="236">
        <v>-3676888.78</v>
      </c>
      <c r="D43" s="25"/>
      <c r="E43" s="25"/>
    </row>
    <row r="44" spans="1:5" ht="9.75" customHeight="1" x14ac:dyDescent="0.25">
      <c r="A44" s="234" t="s">
        <v>1450</v>
      </c>
      <c r="B44" s="153">
        <v>2016</v>
      </c>
      <c r="C44" s="236">
        <v>-1919912.77</v>
      </c>
      <c r="D44" s="25"/>
      <c r="E44" s="25"/>
    </row>
    <row r="45" spans="1:5" ht="9.75" customHeight="1" x14ac:dyDescent="0.25">
      <c r="A45" s="234" t="s">
        <v>1451</v>
      </c>
      <c r="B45" s="153">
        <v>2017</v>
      </c>
      <c r="C45" s="236">
        <v>1931032.99</v>
      </c>
      <c r="D45" s="25"/>
      <c r="E45" s="25"/>
    </row>
    <row r="46" spans="1:5" ht="9.75" customHeight="1" x14ac:dyDescent="0.25">
      <c r="A46" s="234" t="s">
        <v>1452</v>
      </c>
      <c r="B46" s="153">
        <v>2018</v>
      </c>
      <c r="C46" s="236">
        <v>-1332872.3500000001</v>
      </c>
      <c r="D46" s="25"/>
      <c r="E46" s="25"/>
    </row>
    <row r="47" spans="1:5" ht="9.75" customHeight="1" x14ac:dyDescent="0.25">
      <c r="A47" s="234" t="s">
        <v>1453</v>
      </c>
      <c r="B47" s="153">
        <v>2019</v>
      </c>
      <c r="C47" s="236">
        <v>-1604464.84</v>
      </c>
      <c r="D47" s="25"/>
      <c r="E47" s="25"/>
    </row>
    <row r="48" spans="1:5" ht="9.75" customHeight="1" x14ac:dyDescent="0.25">
      <c r="A48" s="234" t="s">
        <v>1454</v>
      </c>
      <c r="B48" s="153">
        <v>2020</v>
      </c>
      <c r="C48" s="236">
        <v>-1027686.85</v>
      </c>
      <c r="D48" s="25"/>
      <c r="E48" s="25"/>
    </row>
    <row r="49" spans="1:5" ht="9.75" customHeight="1" x14ac:dyDescent="0.25">
      <c r="A49" s="234" t="s">
        <v>1455</v>
      </c>
      <c r="B49" s="153">
        <v>2021</v>
      </c>
      <c r="C49" s="236">
        <v>-3360961.97</v>
      </c>
      <c r="D49" s="25"/>
      <c r="E49" s="25"/>
    </row>
    <row r="50" spans="1:5" ht="9.75" customHeight="1" x14ac:dyDescent="0.25">
      <c r="A50" s="234" t="s">
        <v>1456</v>
      </c>
      <c r="B50" s="153">
        <v>2022</v>
      </c>
      <c r="C50" s="236">
        <v>-1081453.31</v>
      </c>
      <c r="D50" s="25"/>
      <c r="E50" s="25"/>
    </row>
    <row r="51" spans="1:5" ht="9.75" customHeight="1" x14ac:dyDescent="0.25">
      <c r="A51" s="234" t="s">
        <v>1457</v>
      </c>
      <c r="B51" s="153">
        <v>2023</v>
      </c>
      <c r="C51" s="236">
        <v>-3456515.73</v>
      </c>
      <c r="D51" s="25"/>
      <c r="E51" s="25"/>
    </row>
    <row r="52" spans="1:5" ht="9.75" customHeight="1" x14ac:dyDescent="0.25">
      <c r="A52" s="234" t="s">
        <v>1458</v>
      </c>
      <c r="B52" s="153" t="s">
        <v>1459</v>
      </c>
      <c r="C52" s="236">
        <v>10200000</v>
      </c>
      <c r="D52" s="25"/>
      <c r="E52" s="25"/>
    </row>
    <row r="53" spans="1:5" ht="9.75" customHeight="1" x14ac:dyDescent="0.25">
      <c r="A53" s="234" t="s">
        <v>1460</v>
      </c>
      <c r="B53" s="153" t="s">
        <v>1461</v>
      </c>
      <c r="C53" s="236">
        <v>1239419.5</v>
      </c>
      <c r="D53" s="25"/>
      <c r="E53" s="25"/>
    </row>
    <row r="54" spans="1:5" ht="9.75" customHeight="1" x14ac:dyDescent="0.25">
      <c r="A54" s="234" t="s">
        <v>1462</v>
      </c>
      <c r="B54" s="153" t="s">
        <v>1463</v>
      </c>
      <c r="C54" s="236">
        <v>2357852.0499999998</v>
      </c>
      <c r="D54" s="25"/>
      <c r="E54" s="25"/>
    </row>
    <row r="55" spans="1:5" ht="9.75" customHeight="1" x14ac:dyDescent="0.25">
      <c r="A55" s="234" t="s">
        <v>1464</v>
      </c>
      <c r="B55" s="153" t="s">
        <v>1465</v>
      </c>
      <c r="C55" s="236">
        <v>5054987.8</v>
      </c>
      <c r="D55" s="25"/>
      <c r="E55" s="25"/>
    </row>
    <row r="56" spans="1:5" ht="9.75" customHeight="1" x14ac:dyDescent="0.25">
      <c r="A56" s="234" t="s">
        <v>1466</v>
      </c>
      <c r="B56" s="153" t="s">
        <v>1467</v>
      </c>
      <c r="C56" s="236">
        <v>2447180.5</v>
      </c>
      <c r="D56" s="25"/>
      <c r="E56" s="25"/>
    </row>
    <row r="57" spans="1:5" ht="9.75" customHeight="1" x14ac:dyDescent="0.25">
      <c r="A57" s="234" t="s">
        <v>1468</v>
      </c>
      <c r="B57" s="153" t="s">
        <v>1469</v>
      </c>
      <c r="C57" s="236">
        <v>12088.93</v>
      </c>
      <c r="D57" s="25"/>
      <c r="E57" s="25"/>
    </row>
    <row r="58" spans="1:5" ht="9.75" customHeight="1" x14ac:dyDescent="0.25">
      <c r="A58" s="234" t="s">
        <v>1470</v>
      </c>
      <c r="B58" s="153" t="s">
        <v>1471</v>
      </c>
      <c r="C58" s="236">
        <v>1315036.74</v>
      </c>
      <c r="D58" s="25"/>
      <c r="E58" s="25"/>
    </row>
    <row r="59" spans="1:5" ht="9.75" customHeight="1" x14ac:dyDescent="0.25">
      <c r="A59" s="234" t="s">
        <v>1472</v>
      </c>
      <c r="B59" s="153" t="s">
        <v>1473</v>
      </c>
      <c r="C59" s="236">
        <v>378937.85</v>
      </c>
      <c r="D59" s="25"/>
      <c r="E59" s="25"/>
    </row>
    <row r="60" spans="1:5" ht="9.75" customHeight="1" x14ac:dyDescent="0.25">
      <c r="A60" s="234" t="s">
        <v>1474</v>
      </c>
      <c r="B60" s="153" t="s">
        <v>1475</v>
      </c>
      <c r="C60" s="236">
        <v>1506734.45</v>
      </c>
      <c r="D60" s="25"/>
      <c r="E60" s="25"/>
    </row>
    <row r="61" spans="1:5" ht="9.75" customHeight="1" x14ac:dyDescent="0.25">
      <c r="A61" s="234" t="s">
        <v>1476</v>
      </c>
      <c r="B61" s="153" t="s">
        <v>1477</v>
      </c>
      <c r="C61" s="236">
        <v>2237946</v>
      </c>
      <c r="D61" s="25"/>
      <c r="E61" s="25"/>
    </row>
    <row r="62" spans="1:5" ht="9.75" customHeight="1" x14ac:dyDescent="0.25">
      <c r="A62" s="234" t="s">
        <v>1478</v>
      </c>
      <c r="B62" s="153" t="s">
        <v>1479</v>
      </c>
      <c r="C62" s="236">
        <v>5334336</v>
      </c>
      <c r="D62" s="25"/>
      <c r="E62" s="25"/>
    </row>
    <row r="63" spans="1:5" ht="9.75" customHeight="1" x14ac:dyDescent="0.25">
      <c r="A63" s="53">
        <v>3230</v>
      </c>
      <c r="B63" s="25" t="s">
        <v>477</v>
      </c>
      <c r="C63" s="54">
        <v>0</v>
      </c>
      <c r="D63" s="25"/>
    </row>
    <row r="64" spans="1:5" ht="9.75" customHeight="1" x14ac:dyDescent="0.25">
      <c r="A64" s="53">
        <v>3231</v>
      </c>
      <c r="B64" s="25" t="s">
        <v>478</v>
      </c>
      <c r="C64" s="54">
        <v>0</v>
      </c>
      <c r="D64" s="25"/>
    </row>
    <row r="65" spans="1:4" ht="9.75" customHeight="1" x14ac:dyDescent="0.25">
      <c r="A65" s="53">
        <v>3232</v>
      </c>
      <c r="B65" s="25" t="s">
        <v>479</v>
      </c>
      <c r="C65" s="54">
        <v>0</v>
      </c>
      <c r="D65" s="25"/>
    </row>
    <row r="66" spans="1:4" ht="9.75" customHeight="1" x14ac:dyDescent="0.25">
      <c r="A66" s="53">
        <v>3233</v>
      </c>
      <c r="B66" s="25" t="s">
        <v>480</v>
      </c>
      <c r="C66" s="54">
        <v>0</v>
      </c>
      <c r="D66" s="25"/>
    </row>
    <row r="67" spans="1:4" ht="9.75" customHeight="1" x14ac:dyDescent="0.25">
      <c r="A67" s="53">
        <v>3239</v>
      </c>
      <c r="B67" s="25" t="s">
        <v>481</v>
      </c>
      <c r="C67" s="54">
        <v>0</v>
      </c>
      <c r="D67" s="25"/>
    </row>
    <row r="68" spans="1:4" ht="9.75" customHeight="1" x14ac:dyDescent="0.25">
      <c r="A68" s="53">
        <v>3240</v>
      </c>
      <c r="B68" s="25" t="s">
        <v>482</v>
      </c>
      <c r="C68" s="54">
        <v>0</v>
      </c>
      <c r="D68" s="25"/>
    </row>
    <row r="69" spans="1:4" ht="9.75" customHeight="1" x14ac:dyDescent="0.25">
      <c r="A69" s="53">
        <v>3241</v>
      </c>
      <c r="B69" s="25" t="s">
        <v>483</v>
      </c>
      <c r="C69" s="54">
        <v>0</v>
      </c>
      <c r="D69" s="25"/>
    </row>
    <row r="70" spans="1:4" ht="9.75" customHeight="1" x14ac:dyDescent="0.25">
      <c r="A70" s="53">
        <v>3242</v>
      </c>
      <c r="B70" s="25" t="s">
        <v>484</v>
      </c>
      <c r="C70" s="54">
        <v>0</v>
      </c>
      <c r="D70" s="25"/>
    </row>
    <row r="71" spans="1:4" ht="9.75" customHeight="1" x14ac:dyDescent="0.25">
      <c r="A71" s="53">
        <v>3243</v>
      </c>
      <c r="B71" s="25" t="s">
        <v>485</v>
      </c>
      <c r="C71" s="54">
        <v>0</v>
      </c>
      <c r="D71" s="25"/>
    </row>
    <row r="72" spans="1:4" ht="9.75" customHeight="1" x14ac:dyDescent="0.25">
      <c r="A72" s="53">
        <v>3250</v>
      </c>
      <c r="B72" s="25" t="s">
        <v>486</v>
      </c>
      <c r="C72" s="54">
        <v>0</v>
      </c>
      <c r="D72" s="25"/>
    </row>
    <row r="73" spans="1:4" ht="9.75" customHeight="1" x14ac:dyDescent="0.25">
      <c r="A73" s="53">
        <v>3251</v>
      </c>
      <c r="B73" s="25" t="s">
        <v>487</v>
      </c>
      <c r="C73" s="54">
        <v>0</v>
      </c>
      <c r="D73" s="25"/>
    </row>
    <row r="74" spans="1:4" ht="9.75" customHeight="1" x14ac:dyDescent="0.25">
      <c r="A74" s="53">
        <v>3252</v>
      </c>
      <c r="B74" s="25" t="s">
        <v>488</v>
      </c>
      <c r="C74" s="54">
        <v>0</v>
      </c>
      <c r="D74" s="25"/>
    </row>
    <row r="75" spans="1:4" ht="9.75" customHeight="1" x14ac:dyDescent="0.25">
      <c r="A75" s="25"/>
      <c r="B75" s="25"/>
      <c r="C75" s="25"/>
      <c r="D75" s="25"/>
    </row>
    <row r="76" spans="1:4" ht="9.75" customHeight="1" x14ac:dyDescent="0.25">
      <c r="A76" s="25"/>
      <c r="B76" s="25" t="s">
        <v>309</v>
      </c>
      <c r="C76" s="25"/>
      <c r="D76" s="25"/>
    </row>
  </sheetData>
  <mergeCells count="4">
    <mergeCell ref="A1:C1"/>
    <mergeCell ref="A2:C2"/>
    <mergeCell ref="A3:C3"/>
    <mergeCell ref="A4:C4"/>
  </mergeCells>
  <pageMargins left="0.70866141732283472" right="0.70866141732283472" top="0.74803149606299213" bottom="0.74803149606299213" header="0" footer="0"/>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F188"/>
  <sheetViews>
    <sheetView showGridLines="0" view="pageBreakPreview" zoomScaleNormal="100" zoomScaleSheetLayoutView="100" workbookViewId="0">
      <selection activeCell="B11" sqref="B1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25" width="9.140625" customWidth="1"/>
  </cols>
  <sheetData>
    <row r="1" spans="1:5" ht="11.25" customHeight="1" x14ac:dyDescent="0.25">
      <c r="A1" s="521" t="s">
        <v>1964</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61">
        <f>+SUM(C10:C20)</f>
        <v>44500</v>
      </c>
      <c r="D9" s="61">
        <f>+SUM(D10:D20)</f>
        <v>42500</v>
      </c>
      <c r="E9" s="25"/>
    </row>
    <row r="10" spans="1:5" ht="9.75" customHeight="1" x14ac:dyDescent="0.25">
      <c r="A10" s="234" t="s">
        <v>1480</v>
      </c>
      <c r="B10" s="153" t="s">
        <v>1481</v>
      </c>
      <c r="C10" s="236">
        <v>5000</v>
      </c>
      <c r="D10" s="54">
        <v>5000</v>
      </c>
      <c r="E10" s="25"/>
    </row>
    <row r="11" spans="1:5" ht="9.75" customHeight="1" x14ac:dyDescent="0.25">
      <c r="A11" s="234" t="s">
        <v>1482</v>
      </c>
      <c r="B11" s="153" t="s">
        <v>1483</v>
      </c>
      <c r="C11" s="236">
        <v>12000</v>
      </c>
      <c r="D11" s="54">
        <v>12000</v>
      </c>
      <c r="E11" s="25"/>
    </row>
    <row r="12" spans="1:5" ht="9.75" customHeight="1" x14ac:dyDescent="0.25">
      <c r="A12" s="234" t="s">
        <v>1484</v>
      </c>
      <c r="B12" s="153" t="s">
        <v>1485</v>
      </c>
      <c r="C12" s="236">
        <v>10000</v>
      </c>
      <c r="D12" s="54">
        <v>10000</v>
      </c>
      <c r="E12" s="25"/>
    </row>
    <row r="13" spans="1:5" ht="9.75" customHeight="1" x14ac:dyDescent="0.25">
      <c r="A13" s="234" t="s">
        <v>1486</v>
      </c>
      <c r="B13" s="153" t="s">
        <v>1487</v>
      </c>
      <c r="C13" s="236">
        <v>3000</v>
      </c>
      <c r="D13" s="54">
        <v>3000</v>
      </c>
      <c r="E13" s="25"/>
    </row>
    <row r="14" spans="1:5" ht="9.75" customHeight="1" x14ac:dyDescent="0.25">
      <c r="A14" s="234" t="s">
        <v>1488</v>
      </c>
      <c r="B14" s="153" t="s">
        <v>1489</v>
      </c>
      <c r="C14" s="236">
        <v>3000</v>
      </c>
      <c r="D14" s="54">
        <v>3000</v>
      </c>
      <c r="E14" s="25"/>
    </row>
    <row r="15" spans="1:5" ht="9.75" customHeight="1" x14ac:dyDescent="0.25">
      <c r="A15" s="234" t="s">
        <v>1490</v>
      </c>
      <c r="B15" s="153" t="s">
        <v>709</v>
      </c>
      <c r="C15" s="236">
        <v>3000</v>
      </c>
      <c r="D15" s="54">
        <v>3000</v>
      </c>
      <c r="E15" s="25"/>
    </row>
    <row r="16" spans="1:5" ht="9.75" customHeight="1" x14ac:dyDescent="0.25">
      <c r="A16" s="234" t="s">
        <v>1491</v>
      </c>
      <c r="B16" s="153" t="s">
        <v>707</v>
      </c>
      <c r="C16" s="236">
        <v>2000</v>
      </c>
      <c r="D16" s="54">
        <v>2000</v>
      </c>
      <c r="E16" s="25"/>
    </row>
    <row r="17" spans="1:5" ht="9.75" customHeight="1" x14ac:dyDescent="0.25">
      <c r="A17" s="234" t="s">
        <v>1492</v>
      </c>
      <c r="B17" s="153" t="s">
        <v>1493</v>
      </c>
      <c r="C17" s="236">
        <v>2000</v>
      </c>
      <c r="D17" s="54">
        <v>2000</v>
      </c>
      <c r="E17" s="25"/>
    </row>
    <row r="18" spans="1:5" ht="9.75" customHeight="1" x14ac:dyDescent="0.25">
      <c r="A18" s="234" t="s">
        <v>1494</v>
      </c>
      <c r="B18" s="153" t="s">
        <v>1495</v>
      </c>
      <c r="C18" s="236">
        <v>2000</v>
      </c>
      <c r="D18" s="54">
        <v>2000</v>
      </c>
      <c r="E18" s="25"/>
    </row>
    <row r="19" spans="1:5" ht="9.75" customHeight="1" x14ac:dyDescent="0.25">
      <c r="A19" s="234" t="s">
        <v>1496</v>
      </c>
      <c r="B19" s="153" t="s">
        <v>711</v>
      </c>
      <c r="C19" s="236">
        <v>500</v>
      </c>
      <c r="D19" s="54">
        <v>500</v>
      </c>
      <c r="E19" s="25"/>
    </row>
    <row r="20" spans="1:5" ht="9.75" customHeight="1" x14ac:dyDescent="0.25">
      <c r="A20" s="234" t="s">
        <v>1497</v>
      </c>
      <c r="B20" s="153" t="s">
        <v>1498</v>
      </c>
      <c r="C20" s="236">
        <v>2000</v>
      </c>
      <c r="D20" s="54">
        <v>0</v>
      </c>
      <c r="E20" s="25"/>
    </row>
    <row r="21" spans="1:5" ht="9.75" customHeight="1" x14ac:dyDescent="0.25">
      <c r="A21" s="59">
        <v>1112</v>
      </c>
      <c r="B21" s="62" t="s">
        <v>492</v>
      </c>
      <c r="C21" s="61">
        <f>+SUM(C22:C39)</f>
        <v>18566991.880000006</v>
      </c>
      <c r="D21" s="61">
        <f>+SUM(D22:D39)</f>
        <v>16023204.749999998</v>
      </c>
      <c r="E21" s="25"/>
    </row>
    <row r="22" spans="1:5" ht="9.75" customHeight="1" x14ac:dyDescent="0.25">
      <c r="A22" s="53" t="s">
        <v>1499</v>
      </c>
      <c r="B22" s="25" t="s">
        <v>1500</v>
      </c>
      <c r="C22" s="236">
        <v>789132.33</v>
      </c>
      <c r="D22" s="54">
        <v>423681.16</v>
      </c>
      <c r="E22" s="25"/>
    </row>
    <row r="23" spans="1:5" ht="9.75" customHeight="1" x14ac:dyDescent="0.25">
      <c r="A23" s="53" t="s">
        <v>1501</v>
      </c>
      <c r="B23" s="25" t="s">
        <v>1502</v>
      </c>
      <c r="C23" s="236">
        <v>479449.36</v>
      </c>
      <c r="D23" s="54">
        <v>137107.63</v>
      </c>
      <c r="E23" s="25"/>
    </row>
    <row r="24" spans="1:5" ht="9.75" customHeight="1" x14ac:dyDescent="0.25">
      <c r="A24" s="53" t="s">
        <v>1503</v>
      </c>
      <c r="B24" s="25" t="s">
        <v>1504</v>
      </c>
      <c r="C24" s="236">
        <v>4056465.78</v>
      </c>
      <c r="D24" s="54">
        <v>3268655.56</v>
      </c>
      <c r="E24" s="25"/>
    </row>
    <row r="25" spans="1:5" ht="9.75" customHeight="1" x14ac:dyDescent="0.25">
      <c r="A25" s="53" t="s">
        <v>1505</v>
      </c>
      <c r="B25" s="25" t="s">
        <v>1506</v>
      </c>
      <c r="C25" s="236">
        <v>121191.32</v>
      </c>
      <c r="D25" s="54">
        <v>121191.32</v>
      </c>
      <c r="E25" s="25"/>
    </row>
    <row r="26" spans="1:5" ht="9.75" customHeight="1" x14ac:dyDescent="0.25">
      <c r="A26" s="53" t="s">
        <v>1507</v>
      </c>
      <c r="B26" s="25" t="s">
        <v>1508</v>
      </c>
      <c r="C26" s="236">
        <v>2433195.7400000002</v>
      </c>
      <c r="D26" s="54">
        <v>2298194.29</v>
      </c>
      <c r="E26" s="25"/>
    </row>
    <row r="27" spans="1:5" ht="9.75" customHeight="1" x14ac:dyDescent="0.25">
      <c r="A27" s="53" t="s">
        <v>1509</v>
      </c>
      <c r="B27" s="25" t="s">
        <v>1510</v>
      </c>
      <c r="C27" s="236">
        <v>2886454.77</v>
      </c>
      <c r="D27" s="54">
        <v>3410573.53</v>
      </c>
      <c r="E27" s="25"/>
    </row>
    <row r="28" spans="1:5" ht="9.75" customHeight="1" x14ac:dyDescent="0.25">
      <c r="A28" s="53" t="s">
        <v>1511</v>
      </c>
      <c r="B28" s="25" t="s">
        <v>1512</v>
      </c>
      <c r="C28" s="236">
        <v>2586931.09</v>
      </c>
      <c r="D28" s="54">
        <v>1838256.02</v>
      </c>
      <c r="E28" s="25"/>
    </row>
    <row r="29" spans="1:5" ht="9.75" customHeight="1" x14ac:dyDescent="0.25">
      <c r="A29" s="53" t="s">
        <v>1513</v>
      </c>
      <c r="B29" s="25" t="s">
        <v>1514</v>
      </c>
      <c r="C29" s="236">
        <v>1697287.85</v>
      </c>
      <c r="D29" s="54">
        <v>980196.69</v>
      </c>
      <c r="E29" s="25"/>
    </row>
    <row r="30" spans="1:5" ht="9.75" customHeight="1" x14ac:dyDescent="0.25">
      <c r="A30" s="53" t="s">
        <v>1515</v>
      </c>
      <c r="B30" s="25" t="s">
        <v>1516</v>
      </c>
      <c r="C30" s="236">
        <v>0</v>
      </c>
      <c r="D30" s="54">
        <v>2616884.54</v>
      </c>
      <c r="E30" s="25"/>
    </row>
    <row r="31" spans="1:5" ht="9.75" customHeight="1" x14ac:dyDescent="0.25">
      <c r="A31" s="53" t="s">
        <v>1517</v>
      </c>
      <c r="B31" s="25" t="s">
        <v>1518</v>
      </c>
      <c r="C31" s="236">
        <v>0</v>
      </c>
      <c r="D31" s="54">
        <v>928457.76</v>
      </c>
      <c r="E31" s="25"/>
    </row>
    <row r="32" spans="1:5" ht="9.75" customHeight="1" x14ac:dyDescent="0.25">
      <c r="A32" s="53" t="s">
        <v>1519</v>
      </c>
      <c r="B32" s="25" t="s">
        <v>1520</v>
      </c>
      <c r="C32" s="236">
        <v>0</v>
      </c>
      <c r="D32" s="54">
        <v>6.25</v>
      </c>
      <c r="E32" s="25"/>
    </row>
    <row r="33" spans="1:5" ht="9.75" customHeight="1" x14ac:dyDescent="0.25">
      <c r="A33" s="53" t="s">
        <v>1521</v>
      </c>
      <c r="B33" s="25" t="s">
        <v>1522</v>
      </c>
      <c r="C33" s="236">
        <v>0</v>
      </c>
      <c r="D33" s="54">
        <v>0</v>
      </c>
      <c r="E33" s="25"/>
    </row>
    <row r="34" spans="1:5" ht="9.75" customHeight="1" x14ac:dyDescent="0.25">
      <c r="A34" s="53" t="s">
        <v>1523</v>
      </c>
      <c r="B34" s="25" t="s">
        <v>1524</v>
      </c>
      <c r="C34" s="236">
        <v>3190276.43</v>
      </c>
      <c r="D34" s="54">
        <v>0</v>
      </c>
      <c r="E34" s="25"/>
    </row>
    <row r="35" spans="1:5" ht="9.75" customHeight="1" x14ac:dyDescent="0.25">
      <c r="A35" s="53" t="s">
        <v>1525</v>
      </c>
      <c r="B35" s="25" t="s">
        <v>1526</v>
      </c>
      <c r="C35" s="236">
        <v>131481.73000000001</v>
      </c>
      <c r="D35" s="54">
        <v>0</v>
      </c>
      <c r="E35" s="25"/>
    </row>
    <row r="36" spans="1:5" ht="9.75" customHeight="1" x14ac:dyDescent="0.25">
      <c r="A36" s="53" t="s">
        <v>1527</v>
      </c>
      <c r="B36" s="25" t="s">
        <v>1528</v>
      </c>
      <c r="C36" s="236">
        <v>3209.85</v>
      </c>
      <c r="D36" s="54">
        <v>0</v>
      </c>
      <c r="E36" s="25"/>
    </row>
    <row r="37" spans="1:5" ht="9.75" customHeight="1" x14ac:dyDescent="0.25">
      <c r="A37" s="53" t="s">
        <v>1529</v>
      </c>
      <c r="B37" s="25" t="s">
        <v>1530</v>
      </c>
      <c r="C37" s="236">
        <v>40864.44</v>
      </c>
      <c r="D37" s="54">
        <v>0</v>
      </c>
      <c r="E37" s="25"/>
    </row>
    <row r="38" spans="1:5" ht="9.75" customHeight="1" x14ac:dyDescent="0.25">
      <c r="A38" s="53" t="s">
        <v>1531</v>
      </c>
      <c r="B38" s="25" t="s">
        <v>1532</v>
      </c>
      <c r="C38" s="236">
        <v>32426.84</v>
      </c>
      <c r="D38" s="54">
        <v>0</v>
      </c>
      <c r="E38" s="25"/>
    </row>
    <row r="39" spans="1:5" ht="9.75" customHeight="1" x14ac:dyDescent="0.25">
      <c r="A39" s="53" t="s">
        <v>1533</v>
      </c>
      <c r="B39" s="25" t="s">
        <v>1534</v>
      </c>
      <c r="C39" s="236">
        <v>118624.35</v>
      </c>
      <c r="D39" s="54">
        <v>0</v>
      </c>
      <c r="E39" s="25"/>
    </row>
    <row r="40" spans="1:5" ht="9.75" customHeight="1" x14ac:dyDescent="0.25">
      <c r="A40" s="53">
        <v>1113</v>
      </c>
      <c r="B40" s="25" t="s">
        <v>493</v>
      </c>
      <c r="C40" s="54">
        <v>0</v>
      </c>
      <c r="D40" s="54">
        <v>0</v>
      </c>
      <c r="E40" s="25"/>
    </row>
    <row r="41" spans="1:5" ht="9.75" customHeight="1" x14ac:dyDescent="0.25">
      <c r="A41" s="53">
        <v>1114</v>
      </c>
      <c r="B41" s="25" t="s">
        <v>313</v>
      </c>
      <c r="C41" s="54">
        <v>0</v>
      </c>
      <c r="D41" s="54">
        <v>0</v>
      </c>
      <c r="E41" s="25"/>
    </row>
    <row r="42" spans="1:5" ht="9.75" customHeight="1" x14ac:dyDescent="0.25">
      <c r="A42" s="53">
        <v>1115</v>
      </c>
      <c r="B42" s="25" t="s">
        <v>314</v>
      </c>
      <c r="C42" s="54">
        <v>0</v>
      </c>
      <c r="D42" s="54">
        <v>0</v>
      </c>
      <c r="E42" s="25"/>
    </row>
    <row r="43" spans="1:5" ht="9.75" customHeight="1" x14ac:dyDescent="0.25">
      <c r="A43" s="53">
        <v>1116</v>
      </c>
      <c r="B43" s="25" t="s">
        <v>494</v>
      </c>
      <c r="C43" s="54">
        <v>0</v>
      </c>
      <c r="D43" s="54">
        <v>0</v>
      </c>
      <c r="E43" s="25"/>
    </row>
    <row r="44" spans="1:5" ht="9.75" customHeight="1" x14ac:dyDescent="0.25">
      <c r="A44" s="53">
        <v>1119</v>
      </c>
      <c r="B44" s="25" t="s">
        <v>495</v>
      </c>
      <c r="C44" s="54">
        <v>0</v>
      </c>
      <c r="D44" s="54">
        <v>0</v>
      </c>
      <c r="E44" s="25"/>
    </row>
    <row r="45" spans="1:5" ht="9.75" customHeight="1" x14ac:dyDescent="0.25">
      <c r="A45" s="59">
        <v>1110</v>
      </c>
      <c r="B45" s="60" t="s">
        <v>496</v>
      </c>
      <c r="C45" s="61">
        <f>+C9+C21</f>
        <v>18611491.880000006</v>
      </c>
      <c r="D45" s="61">
        <f>+D9+D21</f>
        <v>16065704.749999998</v>
      </c>
      <c r="E45" s="25"/>
    </row>
    <row r="48" spans="1:5" ht="9.75" customHeight="1" x14ac:dyDescent="0.25">
      <c r="A48" s="115" t="s">
        <v>497</v>
      </c>
      <c r="B48" s="115"/>
      <c r="C48" s="115"/>
      <c r="D48" s="115"/>
    </row>
    <row r="49" spans="1:6" ht="9.75" customHeight="1" x14ac:dyDescent="0.25">
      <c r="A49" s="28" t="s">
        <v>99</v>
      </c>
      <c r="B49" s="28" t="s">
        <v>100</v>
      </c>
      <c r="C49" s="27">
        <v>2024</v>
      </c>
      <c r="D49" s="27">
        <v>2023</v>
      </c>
    </row>
    <row r="50" spans="1:6" ht="9.75" customHeight="1" x14ac:dyDescent="0.25">
      <c r="A50" s="59">
        <v>1230</v>
      </c>
      <c r="B50" s="62" t="s">
        <v>363</v>
      </c>
      <c r="C50" s="61">
        <v>0</v>
      </c>
      <c r="D50" s="61">
        <v>0</v>
      </c>
    </row>
    <row r="51" spans="1:6" ht="9.75" customHeight="1" x14ac:dyDescent="0.25">
      <c r="A51" s="53">
        <v>1231</v>
      </c>
      <c r="B51" s="25" t="s">
        <v>364</v>
      </c>
      <c r="C51" s="54">
        <v>0</v>
      </c>
      <c r="D51" s="54">
        <v>0</v>
      </c>
    </row>
    <row r="52" spans="1:6" ht="9.75" customHeight="1" x14ac:dyDescent="0.25">
      <c r="A52" s="53">
        <v>1232</v>
      </c>
      <c r="B52" s="25" t="s">
        <v>365</v>
      </c>
      <c r="C52" s="54">
        <v>0</v>
      </c>
      <c r="D52" s="54">
        <v>0</v>
      </c>
    </row>
    <row r="53" spans="1:6" ht="9.75" customHeight="1" x14ac:dyDescent="0.25">
      <c r="A53" s="53">
        <v>1233</v>
      </c>
      <c r="B53" s="25" t="s">
        <v>366</v>
      </c>
      <c r="C53" s="54">
        <v>0</v>
      </c>
      <c r="D53" s="54">
        <v>0</v>
      </c>
    </row>
    <row r="54" spans="1:6" ht="9.75" customHeight="1" x14ac:dyDescent="0.25">
      <c r="A54" s="53">
        <v>1234</v>
      </c>
      <c r="B54" s="25" t="s">
        <v>367</v>
      </c>
      <c r="C54" s="54">
        <v>0</v>
      </c>
      <c r="D54" s="54">
        <v>0</v>
      </c>
      <c r="E54" s="205"/>
    </row>
    <row r="55" spans="1:6" ht="9.75" customHeight="1" x14ac:dyDescent="0.25">
      <c r="A55" s="53">
        <v>1235</v>
      </c>
      <c r="B55" s="25" t="s">
        <v>368</v>
      </c>
      <c r="C55" s="54">
        <v>0</v>
      </c>
      <c r="D55" s="54">
        <v>0</v>
      </c>
    </row>
    <row r="56" spans="1:6" ht="9.75" customHeight="1" x14ac:dyDescent="0.25">
      <c r="A56" s="53">
        <v>1236</v>
      </c>
      <c r="B56" s="25" t="s">
        <v>369</v>
      </c>
      <c r="C56" s="54">
        <v>0</v>
      </c>
      <c r="D56" s="54">
        <v>0</v>
      </c>
    </row>
    <row r="57" spans="1:6" ht="9.75" customHeight="1" x14ac:dyDescent="0.25">
      <c r="A57" s="53">
        <v>1239</v>
      </c>
      <c r="B57" s="25" t="s">
        <v>370</v>
      </c>
      <c r="C57" s="54">
        <v>0</v>
      </c>
      <c r="D57" s="54">
        <v>0</v>
      </c>
    </row>
    <row r="58" spans="1:6" ht="9.75" customHeight="1" x14ac:dyDescent="0.25">
      <c r="A58" s="59">
        <v>1240</v>
      </c>
      <c r="B58" s="62" t="s">
        <v>371</v>
      </c>
      <c r="C58" s="61">
        <f>+C59+C64+C68+C69+C71+C72+C76+C78</f>
        <v>2718867.86</v>
      </c>
      <c r="D58" s="61">
        <f>+D59+D64+D76</f>
        <v>2803914.8200000003</v>
      </c>
    </row>
    <row r="59" spans="1:6" ht="9.75" customHeight="1" x14ac:dyDescent="0.25">
      <c r="A59" s="53">
        <v>1241</v>
      </c>
      <c r="B59" s="25" t="s">
        <v>372</v>
      </c>
      <c r="C59" s="61">
        <f>+SUM(C60:C63)</f>
        <v>134208.52000000002</v>
      </c>
      <c r="D59" s="61">
        <f>+SUM(D60:D63)</f>
        <v>134604</v>
      </c>
    </row>
    <row r="60" spans="1:6" ht="9.75" customHeight="1" x14ac:dyDescent="0.25">
      <c r="A60" s="53" t="s">
        <v>1187</v>
      </c>
      <c r="B60" s="25" t="s">
        <v>1188</v>
      </c>
      <c r="C60" s="54">
        <f>106053-65667.6</f>
        <v>40385.399999999994</v>
      </c>
      <c r="D60" s="54">
        <v>8790</v>
      </c>
      <c r="F60" s="54"/>
    </row>
    <row r="61" spans="1:6" ht="9.75" customHeight="1" x14ac:dyDescent="0.25">
      <c r="A61" s="53" t="s">
        <v>1192</v>
      </c>
      <c r="B61" s="25" t="s">
        <v>1193</v>
      </c>
      <c r="C61" s="54">
        <v>0</v>
      </c>
      <c r="D61" s="54">
        <v>0</v>
      </c>
    </row>
    <row r="62" spans="1:6" ht="9.75" customHeight="1" x14ac:dyDescent="0.25">
      <c r="A62" s="53" t="s">
        <v>1194</v>
      </c>
      <c r="B62" s="25" t="s">
        <v>1195</v>
      </c>
      <c r="C62" s="54">
        <v>45909.32</v>
      </c>
      <c r="D62" s="54">
        <v>123434</v>
      </c>
    </row>
    <row r="63" spans="1:6" ht="9.75" customHeight="1" x14ac:dyDescent="0.25">
      <c r="A63" s="53" t="s">
        <v>1196</v>
      </c>
      <c r="B63" s="25" t="s">
        <v>1197</v>
      </c>
      <c r="C63" s="54">
        <v>47913.8</v>
      </c>
      <c r="D63" s="54">
        <v>2380</v>
      </c>
    </row>
    <row r="64" spans="1:6" ht="9.75" customHeight="1" x14ac:dyDescent="0.25">
      <c r="A64" s="59">
        <v>1242</v>
      </c>
      <c r="B64" s="62" t="s">
        <v>373</v>
      </c>
      <c r="C64" s="61">
        <f>+C65+C66+C67</f>
        <v>2060202.5599999998</v>
      </c>
      <c r="D64" s="61">
        <f>+D65+D66+D67</f>
        <v>2669297.8200000003</v>
      </c>
    </row>
    <row r="65" spans="1:4" ht="9.75" customHeight="1" x14ac:dyDescent="0.25">
      <c r="A65" s="234" t="s">
        <v>1198</v>
      </c>
      <c r="B65" s="153" t="s">
        <v>1199</v>
      </c>
      <c r="C65" s="54">
        <v>41596.720000000001</v>
      </c>
      <c r="D65" s="54">
        <v>1003820.76</v>
      </c>
    </row>
    <row r="66" spans="1:4" ht="9.75" customHeight="1" x14ac:dyDescent="0.25">
      <c r="A66" s="234" t="s">
        <v>1200</v>
      </c>
      <c r="B66" s="153" t="s">
        <v>1201</v>
      </c>
      <c r="C66" s="54">
        <v>13984.96</v>
      </c>
      <c r="D66" s="54">
        <v>1665477.06</v>
      </c>
    </row>
    <row r="67" spans="1:4" ht="9.75" customHeight="1" x14ac:dyDescent="0.25">
      <c r="A67" s="234" t="s">
        <v>1202</v>
      </c>
      <c r="B67" s="153" t="s">
        <v>1203</v>
      </c>
      <c r="C67" s="54">
        <v>2004620.88</v>
      </c>
      <c r="D67" s="54">
        <v>0</v>
      </c>
    </row>
    <row r="68" spans="1:4" ht="9.75" customHeight="1" x14ac:dyDescent="0.25">
      <c r="A68" s="53">
        <v>1243</v>
      </c>
      <c r="B68" s="25" t="s">
        <v>374</v>
      </c>
      <c r="C68" s="54">
        <v>0</v>
      </c>
      <c r="D68" s="54">
        <v>0</v>
      </c>
    </row>
    <row r="69" spans="1:4" ht="9.75" customHeight="1" x14ac:dyDescent="0.25">
      <c r="A69" s="53">
        <v>1244</v>
      </c>
      <c r="B69" s="25" t="s">
        <v>375</v>
      </c>
      <c r="C69" s="61">
        <f>+C70</f>
        <v>287991</v>
      </c>
      <c r="D69" s="61">
        <f>+D70</f>
        <v>0</v>
      </c>
    </row>
    <row r="70" spans="1:4" ht="9.75" customHeight="1" x14ac:dyDescent="0.25">
      <c r="A70" s="53" t="s">
        <v>1535</v>
      </c>
      <c r="B70" s="25" t="s">
        <v>1536</v>
      </c>
      <c r="C70" s="54">
        <v>287991</v>
      </c>
      <c r="D70" s="54">
        <v>0</v>
      </c>
    </row>
    <row r="71" spans="1:4" ht="9.75" customHeight="1" x14ac:dyDescent="0.25">
      <c r="A71" s="53">
        <v>1245</v>
      </c>
      <c r="B71" s="25" t="s">
        <v>376</v>
      </c>
      <c r="C71" s="54">
        <v>0</v>
      </c>
      <c r="D71" s="54">
        <v>0</v>
      </c>
    </row>
    <row r="72" spans="1:4" ht="9.75" customHeight="1" x14ac:dyDescent="0.25">
      <c r="A72" s="53">
        <v>1246</v>
      </c>
      <c r="B72" s="25" t="s">
        <v>377</v>
      </c>
      <c r="C72" s="61">
        <f>SUM(C73:C75)</f>
        <v>236459.78</v>
      </c>
      <c r="D72" s="61">
        <f>SUM(D73:D75)</f>
        <v>0</v>
      </c>
    </row>
    <row r="73" spans="1:4" ht="9.75" customHeight="1" x14ac:dyDescent="0.25">
      <c r="A73" s="53" t="s">
        <v>1537</v>
      </c>
      <c r="B73" s="25" t="s">
        <v>1207</v>
      </c>
      <c r="C73" s="54">
        <v>200334.6</v>
      </c>
      <c r="D73" s="54">
        <v>0</v>
      </c>
    </row>
    <row r="74" spans="1:4" ht="9.75" customHeight="1" x14ac:dyDescent="0.25">
      <c r="A74" s="53" t="s">
        <v>1538</v>
      </c>
      <c r="B74" s="25" t="s">
        <v>1209</v>
      </c>
      <c r="C74" s="54">
        <v>1914</v>
      </c>
      <c r="D74" s="54">
        <v>0</v>
      </c>
    </row>
    <row r="75" spans="1:4" ht="9.75" customHeight="1" x14ac:dyDescent="0.25">
      <c r="A75" s="53" t="s">
        <v>1539</v>
      </c>
      <c r="B75" s="25" t="s">
        <v>1211</v>
      </c>
      <c r="C75" s="54">
        <v>34211.18</v>
      </c>
      <c r="D75" s="54">
        <v>0</v>
      </c>
    </row>
    <row r="76" spans="1:4" ht="9.75" customHeight="1" x14ac:dyDescent="0.25">
      <c r="A76" s="53">
        <v>1247</v>
      </c>
      <c r="B76" s="25" t="s">
        <v>378</v>
      </c>
      <c r="C76" s="61">
        <f>+C77</f>
        <v>6</v>
      </c>
      <c r="D76" s="61">
        <f>+D77</f>
        <v>13</v>
      </c>
    </row>
    <row r="77" spans="1:4" ht="9.75" customHeight="1" x14ac:dyDescent="0.25">
      <c r="A77" s="234" t="s">
        <v>1212</v>
      </c>
      <c r="B77" s="153" t="s">
        <v>1213</v>
      </c>
      <c r="C77" s="54">
        <v>6</v>
      </c>
      <c r="D77" s="54">
        <v>13</v>
      </c>
    </row>
    <row r="78" spans="1:4" ht="9.75" customHeight="1" x14ac:dyDescent="0.25">
      <c r="A78" s="53">
        <v>1248</v>
      </c>
      <c r="B78" s="25" t="s">
        <v>379</v>
      </c>
      <c r="C78" s="54">
        <v>0</v>
      </c>
      <c r="D78" s="54">
        <v>0</v>
      </c>
    </row>
    <row r="79" spans="1:4" ht="9.75" customHeight="1" x14ac:dyDescent="0.25">
      <c r="A79" s="59">
        <v>1250</v>
      </c>
      <c r="B79" s="62" t="s">
        <v>385</v>
      </c>
      <c r="C79" s="61">
        <v>0</v>
      </c>
      <c r="D79" s="61">
        <v>0</v>
      </c>
    </row>
    <row r="80" spans="1:4" ht="9.75" customHeight="1" x14ac:dyDescent="0.25">
      <c r="A80" s="53">
        <v>1251</v>
      </c>
      <c r="B80" s="25" t="s">
        <v>386</v>
      </c>
      <c r="C80" s="54">
        <v>0</v>
      </c>
      <c r="D80" s="54">
        <v>0</v>
      </c>
    </row>
    <row r="81" spans="1:4" ht="9.75" customHeight="1" x14ac:dyDescent="0.25">
      <c r="A81" s="53">
        <v>1252</v>
      </c>
      <c r="B81" s="25" t="s">
        <v>387</v>
      </c>
      <c r="C81" s="54">
        <v>0</v>
      </c>
      <c r="D81" s="54">
        <v>0</v>
      </c>
    </row>
    <row r="82" spans="1:4" ht="9.75" customHeight="1" x14ac:dyDescent="0.25">
      <c r="A82" s="53">
        <v>1253</v>
      </c>
      <c r="B82" s="25" t="s">
        <v>388</v>
      </c>
      <c r="C82" s="54">
        <v>0</v>
      </c>
      <c r="D82" s="54">
        <v>0</v>
      </c>
    </row>
    <row r="83" spans="1:4" ht="9.75" customHeight="1" x14ac:dyDescent="0.25">
      <c r="A83" s="53">
        <v>1254</v>
      </c>
      <c r="B83" s="25" t="s">
        <v>389</v>
      </c>
      <c r="C83" s="54">
        <v>0</v>
      </c>
      <c r="D83" s="54">
        <v>0</v>
      </c>
    </row>
    <row r="84" spans="1:4" ht="9.75" customHeight="1" x14ac:dyDescent="0.25">
      <c r="A84" s="53">
        <v>1259</v>
      </c>
      <c r="B84" s="25" t="s">
        <v>390</v>
      </c>
      <c r="C84" s="54">
        <v>0</v>
      </c>
      <c r="D84" s="54">
        <v>0</v>
      </c>
    </row>
    <row r="85" spans="1:4" ht="9.75" customHeight="1" x14ac:dyDescent="0.25">
      <c r="A85" s="53"/>
      <c r="B85" s="60" t="s">
        <v>498</v>
      </c>
      <c r="C85" s="61">
        <f>C50+C58+C79</f>
        <v>2718867.86</v>
      </c>
      <c r="D85" s="61">
        <f>D50+D58+D79</f>
        <v>2803914.8200000003</v>
      </c>
    </row>
    <row r="86" spans="1:4" ht="9.75" customHeight="1" x14ac:dyDescent="0.25">
      <c r="A86" s="25"/>
      <c r="B86" s="25"/>
      <c r="C86" s="25"/>
      <c r="D86" s="25"/>
    </row>
    <row r="87" spans="1:4" ht="9.75" customHeight="1" x14ac:dyDescent="0.25">
      <c r="A87" s="115" t="s">
        <v>499</v>
      </c>
      <c r="B87" s="115"/>
      <c r="C87" s="115"/>
      <c r="D87" s="115"/>
    </row>
    <row r="88" spans="1:4" ht="9.75" customHeight="1" x14ac:dyDescent="0.25">
      <c r="A88" s="28" t="s">
        <v>99</v>
      </c>
      <c r="B88" s="28" t="s">
        <v>100</v>
      </c>
      <c r="C88" s="27">
        <v>2024</v>
      </c>
      <c r="D88" s="27">
        <v>2023</v>
      </c>
    </row>
    <row r="89" spans="1:4" ht="11.25" customHeight="1" x14ac:dyDescent="0.25">
      <c r="A89" s="59">
        <v>3210</v>
      </c>
      <c r="B89" s="62" t="s">
        <v>500</v>
      </c>
      <c r="C89" s="61">
        <v>3562455.57</v>
      </c>
      <c r="D89" s="130">
        <v>2634603.27</v>
      </c>
    </row>
    <row r="90" spans="1:4" ht="11.25" customHeight="1" x14ac:dyDescent="0.25">
      <c r="A90" s="53"/>
      <c r="B90" s="60" t="s">
        <v>501</v>
      </c>
      <c r="C90" s="130">
        <f>+C103+C140</f>
        <v>1355784.4299999997</v>
      </c>
      <c r="D90" s="130">
        <f>+D103+D140</f>
        <v>1339200.8899999999</v>
      </c>
    </row>
    <row r="91" spans="1:4" ht="11.25" customHeight="1" x14ac:dyDescent="0.25">
      <c r="A91" s="59">
        <v>5400</v>
      </c>
      <c r="B91" s="62" t="s">
        <v>262</v>
      </c>
      <c r="C91" s="61">
        <v>0</v>
      </c>
      <c r="D91" s="130">
        <v>0</v>
      </c>
    </row>
    <row r="92" spans="1:4" ht="11.25" customHeight="1" x14ac:dyDescent="0.25">
      <c r="A92" s="53">
        <v>5410</v>
      </c>
      <c r="B92" s="25" t="s">
        <v>502</v>
      </c>
      <c r="C92" s="54">
        <v>0</v>
      </c>
      <c r="D92" s="195">
        <v>0</v>
      </c>
    </row>
    <row r="93" spans="1:4" ht="11.25" customHeight="1" x14ac:dyDescent="0.25">
      <c r="A93" s="53">
        <v>5411</v>
      </c>
      <c r="B93" s="25" t="s">
        <v>264</v>
      </c>
      <c r="C93" s="54">
        <v>0</v>
      </c>
      <c r="D93" s="195">
        <v>0</v>
      </c>
    </row>
    <row r="94" spans="1:4" ht="11.25" customHeight="1" x14ac:dyDescent="0.25">
      <c r="A94" s="53">
        <v>5420</v>
      </c>
      <c r="B94" s="25" t="s">
        <v>503</v>
      </c>
      <c r="C94" s="54">
        <v>0</v>
      </c>
      <c r="D94" s="195">
        <v>0</v>
      </c>
    </row>
    <row r="95" spans="1:4" ht="11.25" customHeight="1" x14ac:dyDescent="0.25">
      <c r="A95" s="53">
        <v>5421</v>
      </c>
      <c r="B95" s="25" t="s">
        <v>267</v>
      </c>
      <c r="C95" s="54">
        <v>0</v>
      </c>
      <c r="D95" s="195">
        <v>0</v>
      </c>
    </row>
    <row r="96" spans="1:4" ht="11.25" customHeight="1" x14ac:dyDescent="0.25">
      <c r="A96" s="53">
        <v>5430</v>
      </c>
      <c r="B96" s="25" t="s">
        <v>504</v>
      </c>
      <c r="C96" s="54">
        <v>0</v>
      </c>
      <c r="D96" s="195">
        <v>0</v>
      </c>
    </row>
    <row r="97" spans="1:4" ht="11.25" customHeight="1" x14ac:dyDescent="0.25">
      <c r="A97" s="53">
        <v>5431</v>
      </c>
      <c r="B97" s="25" t="s">
        <v>270</v>
      </c>
      <c r="C97" s="54">
        <v>0</v>
      </c>
      <c r="D97" s="195">
        <v>0</v>
      </c>
    </row>
    <row r="98" spans="1:4" ht="11.25" customHeight="1" x14ac:dyDescent="0.25">
      <c r="A98" s="53">
        <v>5440</v>
      </c>
      <c r="B98" s="25" t="s">
        <v>505</v>
      </c>
      <c r="C98" s="54">
        <v>0</v>
      </c>
      <c r="D98" s="195">
        <v>0</v>
      </c>
    </row>
    <row r="99" spans="1:4" ht="11.25" customHeight="1" x14ac:dyDescent="0.25">
      <c r="A99" s="53">
        <v>5441</v>
      </c>
      <c r="B99" s="25" t="s">
        <v>505</v>
      </c>
      <c r="C99" s="54">
        <v>0</v>
      </c>
      <c r="D99" s="195">
        <v>0</v>
      </c>
    </row>
    <row r="100" spans="1:4" ht="11.25" customHeight="1" x14ac:dyDescent="0.25">
      <c r="A100" s="53">
        <v>5450</v>
      </c>
      <c r="B100" s="25" t="s">
        <v>506</v>
      </c>
      <c r="C100" s="54">
        <v>0</v>
      </c>
      <c r="D100" s="195">
        <v>0</v>
      </c>
    </row>
    <row r="101" spans="1:4" ht="11.25" customHeight="1" x14ac:dyDescent="0.25">
      <c r="A101" s="53">
        <v>5451</v>
      </c>
      <c r="B101" s="25" t="s">
        <v>274</v>
      </c>
      <c r="C101" s="54">
        <v>0</v>
      </c>
      <c r="D101" s="195">
        <v>0</v>
      </c>
    </row>
    <row r="102" spans="1:4" ht="11.25" customHeight="1" x14ac:dyDescent="0.25">
      <c r="A102" s="53">
        <v>5452</v>
      </c>
      <c r="B102" s="25" t="s">
        <v>275</v>
      </c>
      <c r="C102" s="54">
        <v>0</v>
      </c>
      <c r="D102" s="195">
        <v>0</v>
      </c>
    </row>
    <row r="103" spans="1:4" ht="11.25" customHeight="1" x14ac:dyDescent="0.25">
      <c r="A103" s="59">
        <v>5500</v>
      </c>
      <c r="B103" s="62" t="s">
        <v>276</v>
      </c>
      <c r="C103" s="130">
        <f>+C109+C118+C121+C117</f>
        <v>1355784.4299999997</v>
      </c>
      <c r="D103" s="130">
        <f>+D109+D118+D121+D117</f>
        <v>1339200.8899999999</v>
      </c>
    </row>
    <row r="104" spans="1:4" ht="11.25" customHeight="1" x14ac:dyDescent="0.25">
      <c r="A104" s="59">
        <v>5510</v>
      </c>
      <c r="B104" s="62" t="s">
        <v>277</v>
      </c>
      <c r="C104" s="130">
        <f>+C105+C106+C107+C108+C109+C117+C118</f>
        <v>1335768.1599999997</v>
      </c>
      <c r="D104" s="130">
        <f>+D105+D106+D107+D108+D109+D117+D118</f>
        <v>1339200.8899999999</v>
      </c>
    </row>
    <row r="105" spans="1:4" ht="11.25" customHeight="1" x14ac:dyDescent="0.25">
      <c r="A105" s="53">
        <v>5511</v>
      </c>
      <c r="B105" s="25" t="s">
        <v>278</v>
      </c>
      <c r="C105" s="54">
        <v>0</v>
      </c>
      <c r="D105" s="195">
        <v>0</v>
      </c>
    </row>
    <row r="106" spans="1:4" ht="11.25" customHeight="1" x14ac:dyDescent="0.25">
      <c r="A106" s="53">
        <v>5512</v>
      </c>
      <c r="B106" s="25" t="s">
        <v>279</v>
      </c>
      <c r="C106" s="54">
        <v>0</v>
      </c>
      <c r="D106" s="195">
        <v>0</v>
      </c>
    </row>
    <row r="107" spans="1:4" ht="11.25" customHeight="1" x14ac:dyDescent="0.25">
      <c r="A107" s="53">
        <v>5513</v>
      </c>
      <c r="B107" s="25" t="s">
        <v>280</v>
      </c>
      <c r="C107" s="54">
        <v>0</v>
      </c>
      <c r="D107" s="195">
        <v>0</v>
      </c>
    </row>
    <row r="108" spans="1:4" ht="11.25" customHeight="1" x14ac:dyDescent="0.25">
      <c r="A108" s="53">
        <v>5514</v>
      </c>
      <c r="B108" s="25" t="s">
        <v>282</v>
      </c>
      <c r="C108" s="54">
        <v>0</v>
      </c>
      <c r="D108" s="195">
        <v>0</v>
      </c>
    </row>
    <row r="109" spans="1:4" ht="11.25" customHeight="1" x14ac:dyDescent="0.25">
      <c r="A109" s="53">
        <v>5515</v>
      </c>
      <c r="B109" s="25" t="s">
        <v>283</v>
      </c>
      <c r="C109" s="195">
        <f>SUM(C110:C116)</f>
        <v>1329109.7199999997</v>
      </c>
      <c r="D109" s="195">
        <f>SUM(D110:D116)</f>
        <v>1332542.45</v>
      </c>
    </row>
    <row r="110" spans="1:4" ht="11.25" customHeight="1" x14ac:dyDescent="0.25">
      <c r="A110" s="234" t="s">
        <v>910</v>
      </c>
      <c r="B110" s="153" t="s">
        <v>911</v>
      </c>
      <c r="C110" s="54">
        <v>105930.06</v>
      </c>
      <c r="D110" s="195">
        <v>95846.13</v>
      </c>
    </row>
    <row r="111" spans="1:4" ht="11.25" customHeight="1" x14ac:dyDescent="0.25">
      <c r="A111" s="234" t="s">
        <v>912</v>
      </c>
      <c r="B111" s="153" t="s">
        <v>913</v>
      </c>
      <c r="C111" s="54">
        <v>83568.56</v>
      </c>
      <c r="D111" s="195">
        <v>211136.99</v>
      </c>
    </row>
    <row r="112" spans="1:4" ht="11.25" customHeight="1" x14ac:dyDescent="0.25">
      <c r="A112" s="234" t="s">
        <v>914</v>
      </c>
      <c r="B112" s="153" t="s">
        <v>915</v>
      </c>
      <c r="C112" s="54">
        <v>37364.85</v>
      </c>
      <c r="D112" s="195">
        <v>45565.37</v>
      </c>
    </row>
    <row r="113" spans="1:4" ht="11.25" customHeight="1" x14ac:dyDescent="0.25">
      <c r="A113" s="234" t="s">
        <v>916</v>
      </c>
      <c r="B113" s="153" t="s">
        <v>917</v>
      </c>
      <c r="C113" s="54">
        <v>906437.7</v>
      </c>
      <c r="D113" s="195">
        <v>686987.84</v>
      </c>
    </row>
    <row r="114" spans="1:4" ht="11.25" customHeight="1" x14ac:dyDescent="0.25">
      <c r="A114" s="234" t="s">
        <v>918</v>
      </c>
      <c r="B114" s="153" t="s">
        <v>919</v>
      </c>
      <c r="C114" s="54">
        <v>20416.68</v>
      </c>
      <c r="D114" s="195">
        <v>116548.16</v>
      </c>
    </row>
    <row r="115" spans="1:4" ht="11.25" customHeight="1" x14ac:dyDescent="0.25">
      <c r="A115" s="234" t="s">
        <v>920</v>
      </c>
      <c r="B115" s="153" t="s">
        <v>921</v>
      </c>
      <c r="C115" s="54">
        <v>2764.43</v>
      </c>
      <c r="D115" s="195">
        <v>3830.52</v>
      </c>
    </row>
    <row r="116" spans="1:4" ht="11.25" customHeight="1" x14ac:dyDescent="0.25">
      <c r="A116" s="234" t="s">
        <v>922</v>
      </c>
      <c r="B116" s="153" t="s">
        <v>923</v>
      </c>
      <c r="C116" s="54">
        <v>172627.44</v>
      </c>
      <c r="D116" s="195">
        <v>172627.44</v>
      </c>
    </row>
    <row r="117" spans="1:4" ht="11.25" customHeight="1" x14ac:dyDescent="0.25">
      <c r="A117" s="53">
        <v>5516</v>
      </c>
      <c r="B117" s="25" t="s">
        <v>284</v>
      </c>
      <c r="C117" s="54">
        <v>0</v>
      </c>
      <c r="D117" s="195">
        <v>0</v>
      </c>
    </row>
    <row r="118" spans="1:4" ht="11.25" customHeight="1" x14ac:dyDescent="0.25">
      <c r="A118" s="53">
        <v>5517</v>
      </c>
      <c r="B118" s="25" t="s">
        <v>285</v>
      </c>
      <c r="C118" s="54">
        <f>+C119</f>
        <v>6658.44</v>
      </c>
      <c r="D118" s="195">
        <f>+D119</f>
        <v>6658.44</v>
      </c>
    </row>
    <row r="119" spans="1:4" ht="11.25" customHeight="1" x14ac:dyDescent="0.25">
      <c r="A119" s="234" t="s">
        <v>924</v>
      </c>
      <c r="B119" s="153" t="s">
        <v>925</v>
      </c>
      <c r="C119" s="54">
        <v>6658.44</v>
      </c>
      <c r="D119" s="195">
        <v>6658.44</v>
      </c>
    </row>
    <row r="120" spans="1:4" ht="11.25" customHeight="1" x14ac:dyDescent="0.25">
      <c r="A120" s="53">
        <v>5518</v>
      </c>
      <c r="B120" s="25" t="s">
        <v>286</v>
      </c>
      <c r="C120" s="54">
        <f>+C121</f>
        <v>20016.27</v>
      </c>
      <c r="D120" s="195">
        <v>0</v>
      </c>
    </row>
    <row r="121" spans="1:4" ht="11.25" customHeight="1" x14ac:dyDescent="0.25">
      <c r="A121" s="234" t="s">
        <v>926</v>
      </c>
      <c r="B121" s="153" t="s">
        <v>927</v>
      </c>
      <c r="C121" s="54">
        <v>20016.27</v>
      </c>
      <c r="D121" s="236">
        <v>0</v>
      </c>
    </row>
    <row r="122" spans="1:4" ht="11.25" customHeight="1" x14ac:dyDescent="0.25">
      <c r="A122" s="59">
        <v>5520</v>
      </c>
      <c r="B122" s="62" t="s">
        <v>287</v>
      </c>
      <c r="C122" s="61">
        <v>0</v>
      </c>
      <c r="D122" s="235">
        <v>0</v>
      </c>
    </row>
    <row r="123" spans="1:4" ht="11.25" customHeight="1" x14ac:dyDescent="0.25">
      <c r="A123" s="53">
        <v>5521</v>
      </c>
      <c r="B123" s="25" t="s">
        <v>288</v>
      </c>
      <c r="C123" s="54">
        <v>0</v>
      </c>
      <c r="D123" s="195">
        <v>0</v>
      </c>
    </row>
    <row r="124" spans="1:4" ht="11.25" customHeight="1" x14ac:dyDescent="0.25">
      <c r="A124" s="53">
        <v>5522</v>
      </c>
      <c r="B124" s="25" t="s">
        <v>289</v>
      </c>
      <c r="C124" s="54">
        <v>0</v>
      </c>
      <c r="D124" s="195">
        <v>0</v>
      </c>
    </row>
    <row r="125" spans="1:4" ht="11.25" customHeight="1" x14ac:dyDescent="0.25">
      <c r="A125" s="59">
        <v>5530</v>
      </c>
      <c r="B125" s="62" t="s">
        <v>290</v>
      </c>
      <c r="C125" s="61">
        <v>0</v>
      </c>
      <c r="D125" s="130">
        <v>0</v>
      </c>
    </row>
    <row r="126" spans="1:4" ht="11.25" customHeight="1" x14ac:dyDescent="0.25">
      <c r="A126" s="53">
        <v>5531</v>
      </c>
      <c r="B126" s="25" t="s">
        <v>291</v>
      </c>
      <c r="C126" s="54">
        <v>0</v>
      </c>
      <c r="D126" s="195">
        <v>0</v>
      </c>
    </row>
    <row r="127" spans="1:4" ht="11.25" customHeight="1" x14ac:dyDescent="0.25">
      <c r="A127" s="53">
        <v>5532</v>
      </c>
      <c r="B127" s="25" t="s">
        <v>292</v>
      </c>
      <c r="C127" s="54">
        <v>0</v>
      </c>
      <c r="D127" s="195">
        <v>0</v>
      </c>
    </row>
    <row r="128" spans="1:4" ht="11.25" customHeight="1" x14ac:dyDescent="0.25">
      <c r="A128" s="53">
        <v>5533</v>
      </c>
      <c r="B128" s="25" t="s">
        <v>293</v>
      </c>
      <c r="C128" s="54">
        <v>0</v>
      </c>
      <c r="D128" s="195">
        <v>0</v>
      </c>
    </row>
    <row r="129" spans="1:4" ht="11.25" customHeight="1" x14ac:dyDescent="0.25">
      <c r="A129" s="53">
        <v>5534</v>
      </c>
      <c r="B129" s="25" t="s">
        <v>294</v>
      </c>
      <c r="C129" s="54">
        <v>0</v>
      </c>
      <c r="D129" s="195">
        <v>0</v>
      </c>
    </row>
    <row r="130" spans="1:4" ht="11.25" customHeight="1" x14ac:dyDescent="0.25">
      <c r="A130" s="53">
        <v>5535</v>
      </c>
      <c r="B130" s="25" t="s">
        <v>295</v>
      </c>
      <c r="C130" s="54">
        <v>0</v>
      </c>
      <c r="D130" s="195">
        <v>0</v>
      </c>
    </row>
    <row r="131" spans="1:4" ht="11.25" customHeight="1" x14ac:dyDescent="0.25">
      <c r="A131" s="59">
        <v>5590</v>
      </c>
      <c r="B131" s="62" t="s">
        <v>297</v>
      </c>
      <c r="C131" s="61">
        <v>0</v>
      </c>
      <c r="D131" s="130">
        <v>0</v>
      </c>
    </row>
    <row r="132" spans="1:4" ht="11.25" customHeight="1" x14ac:dyDescent="0.25">
      <c r="A132" s="53">
        <v>5591</v>
      </c>
      <c r="B132" s="25" t="s">
        <v>298</v>
      </c>
      <c r="C132" s="54">
        <v>0</v>
      </c>
      <c r="D132" s="195">
        <v>0</v>
      </c>
    </row>
    <row r="133" spans="1:4" ht="11.25" customHeight="1" x14ac:dyDescent="0.25">
      <c r="A133" s="53">
        <v>5592</v>
      </c>
      <c r="B133" s="25" t="s">
        <v>299</v>
      </c>
      <c r="C133" s="54">
        <v>0</v>
      </c>
      <c r="D133" s="195">
        <v>0</v>
      </c>
    </row>
    <row r="134" spans="1:4" ht="11.25" customHeight="1" x14ac:dyDescent="0.25">
      <c r="A134" s="53">
        <v>5593</v>
      </c>
      <c r="B134" s="25" t="s">
        <v>300</v>
      </c>
      <c r="C134" s="54">
        <v>0</v>
      </c>
      <c r="D134" s="195">
        <v>0</v>
      </c>
    </row>
    <row r="135" spans="1:4" ht="11.25" customHeight="1" x14ac:dyDescent="0.25">
      <c r="A135" s="53">
        <v>5594</v>
      </c>
      <c r="B135" s="25" t="s">
        <v>507</v>
      </c>
      <c r="C135" s="54">
        <v>0</v>
      </c>
      <c r="D135" s="195">
        <v>0</v>
      </c>
    </row>
    <row r="136" spans="1:4" ht="11.25" customHeight="1" x14ac:dyDescent="0.25">
      <c r="A136" s="53">
        <v>5595</v>
      </c>
      <c r="B136" s="25" t="s">
        <v>302</v>
      </c>
      <c r="C136" s="54">
        <v>0</v>
      </c>
      <c r="D136" s="195">
        <v>0</v>
      </c>
    </row>
    <row r="137" spans="1:4" ht="11.25" customHeight="1" x14ac:dyDescent="0.25">
      <c r="A137" s="53">
        <v>5596</v>
      </c>
      <c r="B137" s="25" t="s">
        <v>183</v>
      </c>
      <c r="C137" s="54">
        <v>0</v>
      </c>
      <c r="D137" s="195">
        <v>0</v>
      </c>
    </row>
    <row r="138" spans="1:4" ht="11.25" customHeight="1" x14ac:dyDescent="0.25">
      <c r="A138" s="53">
        <v>5597</v>
      </c>
      <c r="B138" s="25" t="s">
        <v>303</v>
      </c>
      <c r="C138" s="54">
        <v>0</v>
      </c>
      <c r="D138" s="195">
        <v>0</v>
      </c>
    </row>
    <row r="139" spans="1:4" ht="11.25" customHeight="1" x14ac:dyDescent="0.25">
      <c r="A139" s="53">
        <v>5599</v>
      </c>
      <c r="B139" s="25" t="s">
        <v>305</v>
      </c>
      <c r="C139" s="54">
        <v>0</v>
      </c>
      <c r="D139" s="195">
        <v>0</v>
      </c>
    </row>
    <row r="140" spans="1:4" ht="11.25" customHeight="1" x14ac:dyDescent="0.25">
      <c r="A140" s="59">
        <v>5600</v>
      </c>
      <c r="B140" s="62" t="s">
        <v>306</v>
      </c>
      <c r="C140" s="61">
        <v>0</v>
      </c>
      <c r="D140" s="130">
        <v>0</v>
      </c>
    </row>
    <row r="141" spans="1:4" ht="11.25" customHeight="1" x14ac:dyDescent="0.25">
      <c r="A141" s="59">
        <v>5610</v>
      </c>
      <c r="B141" s="62" t="s">
        <v>307</v>
      </c>
      <c r="C141" s="61">
        <v>0</v>
      </c>
      <c r="D141" s="130">
        <v>0</v>
      </c>
    </row>
    <row r="142" spans="1:4" ht="11.25" customHeight="1" x14ac:dyDescent="0.25">
      <c r="A142" s="53">
        <v>5611</v>
      </c>
      <c r="B142" s="25" t="s">
        <v>308</v>
      </c>
      <c r="C142" s="54">
        <v>0</v>
      </c>
      <c r="D142" s="195">
        <v>0</v>
      </c>
    </row>
    <row r="143" spans="1:4" ht="11.25" customHeight="1" x14ac:dyDescent="0.25">
      <c r="A143" s="59">
        <v>2110</v>
      </c>
      <c r="B143" s="66" t="s">
        <v>508</v>
      </c>
      <c r="C143" s="61">
        <v>0</v>
      </c>
      <c r="D143" s="130">
        <v>0</v>
      </c>
    </row>
    <row r="144" spans="1:4" ht="11.25" customHeight="1" x14ac:dyDescent="0.25">
      <c r="A144" s="53">
        <v>2111</v>
      </c>
      <c r="B144" s="25" t="s">
        <v>509</v>
      </c>
      <c r="C144" s="54">
        <v>0</v>
      </c>
      <c r="D144" s="195">
        <v>0</v>
      </c>
    </row>
    <row r="145" spans="1:4" ht="11.25" customHeight="1" x14ac:dyDescent="0.25">
      <c r="A145" s="53">
        <v>2112</v>
      </c>
      <c r="B145" s="25" t="s">
        <v>510</v>
      </c>
      <c r="C145" s="54">
        <v>0</v>
      </c>
      <c r="D145" s="195">
        <v>0</v>
      </c>
    </row>
    <row r="146" spans="1:4" ht="11.25" customHeight="1" x14ac:dyDescent="0.25">
      <c r="A146" s="53">
        <v>2112</v>
      </c>
      <c r="B146" s="25" t="s">
        <v>511</v>
      </c>
      <c r="C146" s="54">
        <v>0</v>
      </c>
      <c r="D146" s="195">
        <v>0</v>
      </c>
    </row>
    <row r="147" spans="1:4" ht="11.25" customHeight="1" x14ac:dyDescent="0.25">
      <c r="A147" s="53">
        <v>2115</v>
      </c>
      <c r="B147" s="25" t="s">
        <v>512</v>
      </c>
      <c r="C147" s="54">
        <v>0</v>
      </c>
      <c r="D147" s="195">
        <v>0</v>
      </c>
    </row>
    <row r="148" spans="1:4" ht="11.25" customHeight="1" x14ac:dyDescent="0.25">
      <c r="A148" s="53">
        <v>2114</v>
      </c>
      <c r="B148" s="25" t="s">
        <v>513</v>
      </c>
      <c r="C148" s="54">
        <v>0</v>
      </c>
      <c r="D148" s="195">
        <v>0</v>
      </c>
    </row>
    <row r="149" spans="1:4" ht="11.25" customHeight="1" x14ac:dyDescent="0.25">
      <c r="A149" s="59">
        <v>5120</v>
      </c>
      <c r="B149" s="66" t="s">
        <v>348</v>
      </c>
      <c r="C149" s="61">
        <v>0</v>
      </c>
      <c r="D149" s="130">
        <v>0</v>
      </c>
    </row>
    <row r="150" spans="1:4" ht="11.25" customHeight="1" x14ac:dyDescent="0.25">
      <c r="A150" s="53">
        <v>5120</v>
      </c>
      <c r="B150" s="5" t="s">
        <v>348</v>
      </c>
      <c r="C150" s="54">
        <v>0</v>
      </c>
      <c r="D150" s="195">
        <v>0</v>
      </c>
    </row>
    <row r="151" spans="1:4" ht="9.75" customHeight="1" x14ac:dyDescent="0.25">
      <c r="A151" s="53"/>
      <c r="B151" s="60" t="s">
        <v>514</v>
      </c>
      <c r="C151" s="61">
        <v>0</v>
      </c>
      <c r="D151" s="130">
        <v>0</v>
      </c>
    </row>
    <row r="152" spans="1:4" ht="9.75" customHeight="1" x14ac:dyDescent="0.25">
      <c r="A152" s="59">
        <v>4300</v>
      </c>
      <c r="B152" s="60" t="s">
        <v>37</v>
      </c>
      <c r="C152" s="54">
        <v>0</v>
      </c>
      <c r="D152" s="195">
        <v>0</v>
      </c>
    </row>
    <row r="153" spans="1:4" ht="9.75" customHeight="1" x14ac:dyDescent="0.25">
      <c r="A153" s="59">
        <v>4310</v>
      </c>
      <c r="B153" s="60" t="s">
        <v>167</v>
      </c>
      <c r="C153" s="61">
        <v>0</v>
      </c>
      <c r="D153" s="130">
        <v>0</v>
      </c>
    </row>
    <row r="154" spans="1:4" ht="9.75" customHeight="1" x14ac:dyDescent="0.25">
      <c r="A154" s="53">
        <v>4311</v>
      </c>
      <c r="B154" s="67" t="s">
        <v>168</v>
      </c>
      <c r="C154" s="54">
        <v>0</v>
      </c>
      <c r="D154" s="195">
        <v>0</v>
      </c>
    </row>
    <row r="155" spans="1:4" ht="9.75" customHeight="1" x14ac:dyDescent="0.25">
      <c r="A155" s="53">
        <v>4319</v>
      </c>
      <c r="B155" s="67" t="s">
        <v>169</v>
      </c>
      <c r="C155" s="54">
        <v>0</v>
      </c>
      <c r="D155" s="195">
        <v>0</v>
      </c>
    </row>
    <row r="156" spans="1:4" ht="9.75" customHeight="1" x14ac:dyDescent="0.25">
      <c r="A156" s="59">
        <v>4320</v>
      </c>
      <c r="B156" s="60" t="s">
        <v>170</v>
      </c>
      <c r="C156" s="61">
        <v>0</v>
      </c>
      <c r="D156" s="130">
        <v>0</v>
      </c>
    </row>
    <row r="157" spans="1:4" ht="9.75" customHeight="1" x14ac:dyDescent="0.25">
      <c r="A157" s="53">
        <v>4321</v>
      </c>
      <c r="B157" s="67" t="s">
        <v>171</v>
      </c>
      <c r="C157" s="54">
        <v>0</v>
      </c>
      <c r="D157" s="195">
        <v>0</v>
      </c>
    </row>
    <row r="158" spans="1:4" ht="9.75" customHeight="1" x14ac:dyDescent="0.25">
      <c r="A158" s="53">
        <v>4322</v>
      </c>
      <c r="B158" s="67" t="s">
        <v>172</v>
      </c>
      <c r="C158" s="54">
        <v>0</v>
      </c>
      <c r="D158" s="195">
        <v>0</v>
      </c>
    </row>
    <row r="159" spans="1:4" ht="9.75" customHeight="1" x14ac:dyDescent="0.25">
      <c r="A159" s="53">
        <v>4323</v>
      </c>
      <c r="B159" s="67" t="s">
        <v>173</v>
      </c>
      <c r="C159" s="54">
        <v>0</v>
      </c>
      <c r="D159" s="195">
        <v>0</v>
      </c>
    </row>
    <row r="160" spans="1:4" ht="9.75" customHeight="1" x14ac:dyDescent="0.25">
      <c r="A160" s="53">
        <v>4324</v>
      </c>
      <c r="B160" s="67" t="s">
        <v>174</v>
      </c>
      <c r="C160" s="54">
        <v>0</v>
      </c>
      <c r="D160" s="195">
        <v>0</v>
      </c>
    </row>
    <row r="161" spans="1:4" ht="9.75" customHeight="1" x14ac:dyDescent="0.25">
      <c r="A161" s="53">
        <v>4325</v>
      </c>
      <c r="B161" s="67" t="s">
        <v>175</v>
      </c>
      <c r="C161" s="54">
        <v>0</v>
      </c>
      <c r="D161" s="195">
        <v>0</v>
      </c>
    </row>
    <row r="162" spans="1:4" ht="9.75" customHeight="1" x14ac:dyDescent="0.25">
      <c r="A162" s="59">
        <v>4330</v>
      </c>
      <c r="B162" s="60" t="s">
        <v>177</v>
      </c>
      <c r="C162" s="61">
        <v>0</v>
      </c>
      <c r="D162" s="130">
        <v>0</v>
      </c>
    </row>
    <row r="163" spans="1:4" ht="9.75" customHeight="1" x14ac:dyDescent="0.25">
      <c r="A163" s="53">
        <v>4331</v>
      </c>
      <c r="B163" s="67" t="s">
        <v>177</v>
      </c>
      <c r="C163" s="54">
        <v>0</v>
      </c>
      <c r="D163" s="195">
        <v>0</v>
      </c>
    </row>
    <row r="164" spans="1:4" ht="9.75" customHeight="1" x14ac:dyDescent="0.25">
      <c r="A164" s="59">
        <v>4340</v>
      </c>
      <c r="B164" s="60" t="s">
        <v>178</v>
      </c>
      <c r="C164" s="61">
        <v>0</v>
      </c>
      <c r="D164" s="130">
        <v>0</v>
      </c>
    </row>
    <row r="165" spans="1:4" ht="9.75" customHeight="1" x14ac:dyDescent="0.25">
      <c r="A165" s="53">
        <v>4341</v>
      </c>
      <c r="B165" s="67" t="s">
        <v>178</v>
      </c>
      <c r="C165" s="54">
        <v>0</v>
      </c>
      <c r="D165" s="195">
        <v>0</v>
      </c>
    </row>
    <row r="166" spans="1:4" ht="9.75" customHeight="1" x14ac:dyDescent="0.25">
      <c r="A166" s="59">
        <v>4390</v>
      </c>
      <c r="B166" s="60" t="s">
        <v>179</v>
      </c>
      <c r="C166" s="61">
        <v>0</v>
      </c>
      <c r="D166" s="130">
        <v>0</v>
      </c>
    </row>
    <row r="167" spans="1:4" ht="9.75" customHeight="1" x14ac:dyDescent="0.25">
      <c r="A167" s="53">
        <v>4392</v>
      </c>
      <c r="B167" s="67" t="s">
        <v>180</v>
      </c>
      <c r="C167" s="54">
        <v>0</v>
      </c>
      <c r="D167" s="195">
        <v>0</v>
      </c>
    </row>
    <row r="168" spans="1:4" ht="9.75" customHeight="1" x14ac:dyDescent="0.25">
      <c r="A168" s="53">
        <v>4393</v>
      </c>
      <c r="B168" s="67" t="s">
        <v>181</v>
      </c>
      <c r="C168" s="54">
        <v>0</v>
      </c>
      <c r="D168" s="195">
        <v>0</v>
      </c>
    </row>
    <row r="169" spans="1:4" ht="9.75" customHeight="1" x14ac:dyDescent="0.25">
      <c r="A169" s="53">
        <v>4394</v>
      </c>
      <c r="B169" s="67" t="s">
        <v>182</v>
      </c>
      <c r="C169" s="54">
        <v>0</v>
      </c>
      <c r="D169" s="195">
        <v>0</v>
      </c>
    </row>
    <row r="170" spans="1:4" ht="9.75" customHeight="1" x14ac:dyDescent="0.25">
      <c r="A170" s="53">
        <v>4395</v>
      </c>
      <c r="B170" s="67" t="s">
        <v>183</v>
      </c>
      <c r="C170" s="54">
        <v>0</v>
      </c>
      <c r="D170" s="195">
        <v>0</v>
      </c>
    </row>
    <row r="171" spans="1:4" ht="9.75" customHeight="1" x14ac:dyDescent="0.25">
      <c r="A171" s="53">
        <v>4396</v>
      </c>
      <c r="B171" s="67" t="s">
        <v>184</v>
      </c>
      <c r="C171" s="54">
        <v>0</v>
      </c>
      <c r="D171" s="195">
        <v>0</v>
      </c>
    </row>
    <row r="172" spans="1:4" ht="9.75" customHeight="1" x14ac:dyDescent="0.25">
      <c r="A172" s="53">
        <v>4397</v>
      </c>
      <c r="B172" s="67" t="s">
        <v>185</v>
      </c>
      <c r="C172" s="54">
        <v>0</v>
      </c>
      <c r="D172" s="195">
        <v>0</v>
      </c>
    </row>
    <row r="173" spans="1:4" ht="9.75" customHeight="1" x14ac:dyDescent="0.25">
      <c r="A173" s="53">
        <v>4399</v>
      </c>
      <c r="B173" s="67" t="s">
        <v>179</v>
      </c>
      <c r="C173" s="54">
        <v>0</v>
      </c>
      <c r="D173" s="195">
        <v>0</v>
      </c>
    </row>
    <row r="174" spans="1:4" ht="11.25" customHeight="1" x14ac:dyDescent="0.25">
      <c r="A174" s="59">
        <v>1120</v>
      </c>
      <c r="B174" s="66" t="s">
        <v>515</v>
      </c>
      <c r="C174" s="61">
        <v>0</v>
      </c>
      <c r="D174" s="130">
        <v>0</v>
      </c>
    </row>
    <row r="175" spans="1:4" ht="11.25" customHeight="1" x14ac:dyDescent="0.25">
      <c r="A175" s="53">
        <v>1124</v>
      </c>
      <c r="B175" s="5" t="s">
        <v>516</v>
      </c>
      <c r="C175" s="54">
        <v>0</v>
      </c>
      <c r="D175" s="195">
        <v>0</v>
      </c>
    </row>
    <row r="176" spans="1:4" ht="11.25" customHeight="1" x14ac:dyDescent="0.25">
      <c r="A176" s="53">
        <v>1124</v>
      </c>
      <c r="B176" s="5" t="s">
        <v>517</v>
      </c>
      <c r="C176" s="54">
        <v>0</v>
      </c>
      <c r="D176" s="195">
        <v>0</v>
      </c>
    </row>
    <row r="177" spans="1:4" ht="11.25" customHeight="1" x14ac:dyDescent="0.25">
      <c r="A177" s="53">
        <v>1124</v>
      </c>
      <c r="B177" s="5" t="s">
        <v>518</v>
      </c>
      <c r="C177" s="54">
        <v>0</v>
      </c>
      <c r="D177" s="195">
        <v>0</v>
      </c>
    </row>
    <row r="178" spans="1:4" ht="11.25" customHeight="1" x14ac:dyDescent="0.25">
      <c r="A178" s="53">
        <v>1124</v>
      </c>
      <c r="B178" s="5" t="s">
        <v>519</v>
      </c>
      <c r="C178" s="54">
        <v>0</v>
      </c>
      <c r="D178" s="195">
        <v>0</v>
      </c>
    </row>
    <row r="179" spans="1:4" ht="11.25" customHeight="1" x14ac:dyDescent="0.25">
      <c r="A179" s="53">
        <v>1124</v>
      </c>
      <c r="B179" s="5" t="s">
        <v>520</v>
      </c>
      <c r="C179" s="54">
        <v>0</v>
      </c>
      <c r="D179" s="195">
        <v>0</v>
      </c>
    </row>
    <row r="180" spans="1:4" ht="11.25" customHeight="1" x14ac:dyDescent="0.25">
      <c r="A180" s="53">
        <v>1124</v>
      </c>
      <c r="B180" s="5" t="s">
        <v>521</v>
      </c>
      <c r="C180" s="54">
        <v>0</v>
      </c>
      <c r="D180" s="195">
        <v>0</v>
      </c>
    </row>
    <row r="181" spans="1:4" ht="11.25" customHeight="1" x14ac:dyDescent="0.25">
      <c r="A181" s="53">
        <v>1122</v>
      </c>
      <c r="B181" s="5" t="s">
        <v>522</v>
      </c>
      <c r="C181" s="54">
        <v>0</v>
      </c>
      <c r="D181" s="195">
        <v>0</v>
      </c>
    </row>
    <row r="182" spans="1:4" ht="11.25" customHeight="1" x14ac:dyDescent="0.25">
      <c r="A182" s="53">
        <v>1122</v>
      </c>
      <c r="B182" s="5" t="s">
        <v>523</v>
      </c>
      <c r="C182" s="54">
        <v>0</v>
      </c>
      <c r="D182" s="195">
        <v>0</v>
      </c>
    </row>
    <row r="183" spans="1:4" ht="11.25" customHeight="1" x14ac:dyDescent="0.25">
      <c r="A183" s="53">
        <v>1122</v>
      </c>
      <c r="B183" s="5" t="s">
        <v>524</v>
      </c>
      <c r="C183" s="54">
        <v>0</v>
      </c>
      <c r="D183" s="195">
        <v>0</v>
      </c>
    </row>
    <row r="184" spans="1:4" ht="11.25" customHeight="1" x14ac:dyDescent="0.25">
      <c r="A184" s="59">
        <v>5120</v>
      </c>
      <c r="B184" s="66" t="s">
        <v>348</v>
      </c>
      <c r="C184" s="61">
        <v>0</v>
      </c>
      <c r="D184" s="130">
        <v>0</v>
      </c>
    </row>
    <row r="185" spans="1:4" ht="11.25" customHeight="1" x14ac:dyDescent="0.25">
      <c r="A185" s="53">
        <v>5120</v>
      </c>
      <c r="B185" s="5" t="s">
        <v>348</v>
      </c>
      <c r="C185" s="54">
        <v>0</v>
      </c>
      <c r="D185" s="195">
        <v>0</v>
      </c>
    </row>
    <row r="186" spans="1:4" ht="11.25" customHeight="1" x14ac:dyDescent="0.25">
      <c r="A186" s="53"/>
      <c r="B186" s="68" t="s">
        <v>525</v>
      </c>
      <c r="C186" s="235">
        <f>+C89+C103</f>
        <v>4918240</v>
      </c>
      <c r="D186" s="235">
        <f>+D89+D103</f>
        <v>3973804.16</v>
      </c>
    </row>
    <row r="187" spans="1:4" ht="9" customHeight="1" x14ac:dyDescent="0.25">
      <c r="A187" s="25"/>
      <c r="B187" s="25"/>
      <c r="C187" s="25"/>
      <c r="D187" s="25"/>
    </row>
    <row r="188" spans="1:4" ht="9.75" customHeight="1" x14ac:dyDescent="0.25">
      <c r="A188" s="25"/>
      <c r="B188" s="25" t="s">
        <v>309</v>
      </c>
      <c r="C188" s="25"/>
      <c r="D188" s="25"/>
    </row>
  </sheetData>
  <mergeCells count="4">
    <mergeCell ref="A1:C1"/>
    <mergeCell ref="A2:C2"/>
    <mergeCell ref="A3:C3"/>
    <mergeCell ref="A4:C4"/>
  </mergeCells>
  <pageMargins left="0.70866141732283472" right="0.70866141732283472" top="0.74803149606299213" bottom="0.74803149606299213" header="0" footer="0"/>
  <pageSetup paperSize="9" scale="70" fitToHeight="2" orientation="portrait" r:id="rId1"/>
  <rowBreaks count="1" manualBreakCount="1">
    <brk id="13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1964</v>
      </c>
      <c r="B1" s="525"/>
      <c r="C1" s="526"/>
    </row>
    <row r="2" spans="1:3" ht="11.25" customHeight="1" x14ac:dyDescent="0.25">
      <c r="A2" s="527" t="s">
        <v>526</v>
      </c>
      <c r="B2" s="519"/>
      <c r="C2" s="528"/>
    </row>
    <row r="3" spans="1:3" ht="11.25" customHeight="1" x14ac:dyDescent="0.25">
      <c r="A3" s="527" t="s">
        <v>1961</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237">
        <v>105178004.72</v>
      </c>
    </row>
    <row r="7" spans="1:3" ht="7.5" customHeight="1" x14ac:dyDescent="0.25">
      <c r="A7" s="5"/>
      <c r="B7" s="73"/>
      <c r="C7" s="134"/>
    </row>
    <row r="8" spans="1:3" ht="9.75" customHeight="1" x14ac:dyDescent="0.25">
      <c r="A8" s="75" t="s">
        <v>530</v>
      </c>
      <c r="B8" s="75"/>
      <c r="C8" s="76">
        <f>SUM(C9:C14)</f>
        <v>0</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0</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105178004.72</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70866141732283472" right="0.70866141732283472" top="0.74803149606299213" bottom="0.74803149606299213" header="0" footer="0"/>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G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7" ht="11.25" customHeight="1" x14ac:dyDescent="0.25">
      <c r="A1" s="534" t="s">
        <v>1964</v>
      </c>
      <c r="B1" s="525"/>
      <c r="C1" s="526"/>
    </row>
    <row r="2" spans="1:7" ht="11.25" customHeight="1" x14ac:dyDescent="0.25">
      <c r="A2" s="535" t="s">
        <v>544</v>
      </c>
      <c r="B2" s="519"/>
      <c r="C2" s="528"/>
    </row>
    <row r="3" spans="1:7" ht="11.25" customHeight="1" x14ac:dyDescent="0.25">
      <c r="A3" s="535" t="s">
        <v>1961</v>
      </c>
      <c r="B3" s="519"/>
      <c r="C3" s="528"/>
    </row>
    <row r="4" spans="1:7" ht="9.75" customHeight="1" x14ac:dyDescent="0.25">
      <c r="A4" s="529" t="s">
        <v>527</v>
      </c>
      <c r="B4" s="530"/>
      <c r="C4" s="531"/>
    </row>
    <row r="5" spans="1:7" ht="11.25" customHeight="1" x14ac:dyDescent="0.25">
      <c r="A5" s="532" t="s">
        <v>528</v>
      </c>
      <c r="B5" s="533"/>
      <c r="C5" s="132">
        <v>2024</v>
      </c>
    </row>
    <row r="6" spans="1:7" ht="9.75" customHeight="1" x14ac:dyDescent="0.25">
      <c r="A6" s="135" t="s">
        <v>545</v>
      </c>
      <c r="B6" s="70"/>
      <c r="C6" s="136">
        <v>103044300.18000001</v>
      </c>
    </row>
    <row r="7" spans="1:7" ht="7.5" customHeight="1" x14ac:dyDescent="0.25">
      <c r="A7" s="96"/>
      <c r="B7" s="73"/>
      <c r="C7" s="74"/>
    </row>
    <row r="8" spans="1:7" ht="9.75" customHeight="1" x14ac:dyDescent="0.25">
      <c r="A8" s="75" t="s">
        <v>546</v>
      </c>
      <c r="B8" s="97"/>
      <c r="C8" s="76">
        <f>SUM(C9:C29)</f>
        <v>2784535.46</v>
      </c>
    </row>
    <row r="9" spans="1:7" ht="9.75" customHeight="1" x14ac:dyDescent="0.25">
      <c r="A9" s="98">
        <v>2.1</v>
      </c>
      <c r="B9" s="99" t="s">
        <v>201</v>
      </c>
      <c r="C9" s="100">
        <v>0</v>
      </c>
    </row>
    <row r="10" spans="1:7" ht="9.75" customHeight="1" x14ac:dyDescent="0.25">
      <c r="A10" s="98">
        <v>2.2000000000000002</v>
      </c>
      <c r="B10" s="99" t="s">
        <v>197</v>
      </c>
      <c r="C10" s="100">
        <v>0</v>
      </c>
      <c r="E10" s="205"/>
    </row>
    <row r="11" spans="1:7" ht="9.75" customHeight="1" x14ac:dyDescent="0.25">
      <c r="A11" s="101">
        <v>2.2999999999999998</v>
      </c>
      <c r="B11" s="102" t="s">
        <v>372</v>
      </c>
      <c r="C11" s="238">
        <v>199876.12</v>
      </c>
      <c r="D11" s="239"/>
      <c r="E11" s="65"/>
      <c r="G11" s="240"/>
    </row>
    <row r="12" spans="1:7" ht="9.75" customHeight="1" x14ac:dyDescent="0.25">
      <c r="A12" s="101">
        <v>2.4</v>
      </c>
      <c r="B12" s="102" t="s">
        <v>373</v>
      </c>
      <c r="C12" s="100">
        <v>2060202.56</v>
      </c>
    </row>
    <row r="13" spans="1:7" ht="9.75" customHeight="1" x14ac:dyDescent="0.25">
      <c r="A13" s="101">
        <v>2.5</v>
      </c>
      <c r="B13" s="102" t="s">
        <v>374</v>
      </c>
      <c r="C13" s="100">
        <v>0</v>
      </c>
    </row>
    <row r="14" spans="1:7" ht="9.75" customHeight="1" x14ac:dyDescent="0.25">
      <c r="A14" s="101">
        <v>2.6</v>
      </c>
      <c r="B14" s="102" t="s">
        <v>375</v>
      </c>
      <c r="C14" s="100">
        <v>287991</v>
      </c>
    </row>
    <row r="15" spans="1:7" ht="9.75" customHeight="1" x14ac:dyDescent="0.25">
      <c r="A15" s="101">
        <v>2.7</v>
      </c>
      <c r="B15" s="102" t="s">
        <v>376</v>
      </c>
      <c r="C15" s="100">
        <v>0</v>
      </c>
    </row>
    <row r="16" spans="1:7" ht="9.75" customHeight="1" x14ac:dyDescent="0.25">
      <c r="A16" s="101">
        <v>2.8</v>
      </c>
      <c r="B16" s="102" t="s">
        <v>377</v>
      </c>
      <c r="C16" s="100">
        <v>236459.78</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6</v>
      </c>
    </row>
    <row r="30" spans="1:3" ht="7.5" customHeight="1" x14ac:dyDescent="0.25">
      <c r="A30" s="96"/>
      <c r="B30" s="103"/>
      <c r="C30" s="104"/>
    </row>
    <row r="31" spans="1:3" ht="9.75" customHeight="1" x14ac:dyDescent="0.25">
      <c r="A31" s="105" t="s">
        <v>570</v>
      </c>
      <c r="B31" s="106"/>
      <c r="C31" s="107">
        <f>SUM(C32:C38)</f>
        <v>1355784.43</v>
      </c>
    </row>
    <row r="32" spans="1:3" ht="9.75" customHeight="1" x14ac:dyDescent="0.25">
      <c r="A32" s="101" t="s">
        <v>571</v>
      </c>
      <c r="B32" s="102" t="s">
        <v>277</v>
      </c>
      <c r="C32" s="100">
        <v>1355784.43</v>
      </c>
    </row>
    <row r="33" spans="1:6" ht="9.75" customHeight="1" x14ac:dyDescent="0.25">
      <c r="A33" s="101" t="s">
        <v>572</v>
      </c>
      <c r="B33" s="102" t="s">
        <v>287</v>
      </c>
      <c r="C33" s="100">
        <v>0</v>
      </c>
    </row>
    <row r="34" spans="1:6" ht="9.75" customHeight="1" x14ac:dyDescent="0.25">
      <c r="A34" s="101" t="s">
        <v>573</v>
      </c>
      <c r="B34" s="102" t="s">
        <v>290</v>
      </c>
      <c r="C34" s="100">
        <v>0</v>
      </c>
    </row>
    <row r="35" spans="1:6" ht="9.75" customHeight="1" x14ac:dyDescent="0.25">
      <c r="A35" s="101" t="s">
        <v>574</v>
      </c>
      <c r="B35" s="102" t="s">
        <v>297</v>
      </c>
      <c r="C35" s="100">
        <v>0</v>
      </c>
    </row>
    <row r="36" spans="1:6" ht="9.75" customHeight="1" x14ac:dyDescent="0.25">
      <c r="A36" s="101" t="s">
        <v>575</v>
      </c>
      <c r="B36" s="102" t="s">
        <v>307</v>
      </c>
      <c r="C36" s="100">
        <v>0</v>
      </c>
    </row>
    <row r="37" spans="1:6" ht="9.75" customHeight="1" x14ac:dyDescent="0.25">
      <c r="A37" s="101" t="s">
        <v>576</v>
      </c>
      <c r="B37" s="102" t="s">
        <v>577</v>
      </c>
      <c r="C37" s="100">
        <v>0</v>
      </c>
    </row>
    <row r="38" spans="1:6" ht="9.75" customHeight="1" x14ac:dyDescent="0.25">
      <c r="A38" s="101" t="s">
        <v>578</v>
      </c>
      <c r="B38" s="99" t="s">
        <v>579</v>
      </c>
      <c r="C38" s="108">
        <v>0</v>
      </c>
    </row>
    <row r="39" spans="1:6" ht="7.5" customHeight="1" x14ac:dyDescent="0.25">
      <c r="A39" s="96"/>
      <c r="B39" s="109"/>
      <c r="C39" s="110"/>
    </row>
    <row r="40" spans="1:6" ht="9.75" customHeight="1" x14ac:dyDescent="0.25">
      <c r="A40" s="111" t="s">
        <v>580</v>
      </c>
      <c r="B40" s="70"/>
      <c r="C40" s="133">
        <f>C6-C8+C31</f>
        <v>101615549.15000002</v>
      </c>
      <c r="F40" s="65"/>
    </row>
    <row r="41" spans="1:6" ht="9.75" customHeight="1" x14ac:dyDescent="0.25">
      <c r="A41" s="5"/>
      <c r="B41" s="5"/>
      <c r="C41" s="5"/>
    </row>
    <row r="42" spans="1:6" ht="9.75" customHeight="1" x14ac:dyDescent="0.25">
      <c r="A42" s="25" t="s">
        <v>1977</v>
      </c>
      <c r="C42" s="5"/>
    </row>
    <row r="43" spans="1:6" ht="15" customHeight="1" x14ac:dyDescent="0.25">
      <c r="A43" s="25" t="s">
        <v>1978</v>
      </c>
    </row>
  </sheetData>
  <mergeCells count="5">
    <mergeCell ref="A1:C1"/>
    <mergeCell ref="A2:C2"/>
    <mergeCell ref="A3:C3"/>
    <mergeCell ref="A4:C4"/>
    <mergeCell ref="A5:B5"/>
  </mergeCells>
  <pageMargins left="0.70866141732283472" right="0.70866141732283472" top="0.74803149606299213" bottom="0.74803149606299213" header="0" footer="0"/>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J59"/>
  <sheetViews>
    <sheetView showGridLines="0" view="pageBreakPreview" zoomScaleNormal="100" zoomScaleSheetLayoutView="100" workbookViewId="0">
      <selection activeCell="B7" sqref="B7"/>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9.7109375" bestFit="1" customWidth="1"/>
    <col min="10" max="10" width="10.7109375" customWidth="1"/>
    <col min="11" max="26" width="9.140625" customWidth="1"/>
  </cols>
  <sheetData>
    <row r="1" spans="1:10" ht="11.25" customHeight="1" x14ac:dyDescent="0.25">
      <c r="A1" s="521" t="s">
        <v>1964</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1961</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96343302</v>
      </c>
      <c r="D41" s="25"/>
      <c r="E41" s="25"/>
      <c r="F41" s="25"/>
      <c r="G41" s="25"/>
      <c r="H41" s="25"/>
      <c r="I41" s="25"/>
      <c r="J41" s="25"/>
    </row>
    <row r="42" spans="1:10" ht="9.75" customHeight="1" x14ac:dyDescent="0.25">
      <c r="A42" s="25">
        <v>8120</v>
      </c>
      <c r="B42" s="120" t="s">
        <v>619</v>
      </c>
      <c r="C42" s="139">
        <v>5334336</v>
      </c>
      <c r="D42" s="25"/>
      <c r="E42" s="25"/>
      <c r="F42" s="25"/>
      <c r="G42" s="25"/>
      <c r="H42" s="25"/>
      <c r="I42" s="25"/>
      <c r="J42" s="25"/>
    </row>
    <row r="43" spans="1:10" ht="9.75" customHeight="1" x14ac:dyDescent="0.25">
      <c r="A43" s="25">
        <v>8130</v>
      </c>
      <c r="B43" s="120" t="s">
        <v>620</v>
      </c>
      <c r="C43" s="139">
        <v>14169038.719999999</v>
      </c>
      <c r="D43" s="25"/>
      <c r="E43" s="25"/>
      <c r="F43" s="25"/>
      <c r="G43" s="25"/>
      <c r="H43" s="25"/>
      <c r="I43" s="25"/>
      <c r="J43" s="25"/>
    </row>
    <row r="44" spans="1:10" ht="9.75" customHeight="1" x14ac:dyDescent="0.25">
      <c r="A44" s="25">
        <v>8140</v>
      </c>
      <c r="B44" s="120" t="s">
        <v>621</v>
      </c>
      <c r="C44" s="139">
        <v>105178004.72</v>
      </c>
      <c r="D44" s="25"/>
      <c r="E44" s="25"/>
      <c r="F44" s="25"/>
      <c r="G44" s="25"/>
      <c r="H44" s="25"/>
      <c r="I44" s="25"/>
      <c r="J44" s="25"/>
    </row>
    <row r="45" spans="1:10" ht="9.75" customHeight="1" thickBot="1" x14ac:dyDescent="0.3">
      <c r="A45" s="25">
        <v>8150</v>
      </c>
      <c r="B45" s="122" t="s">
        <v>622</v>
      </c>
      <c r="C45" s="140">
        <v>105178004.72</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4" ht="9.75" customHeight="1" x14ac:dyDescent="0.25">
      <c r="A49" s="25"/>
      <c r="B49" s="137" t="s">
        <v>528</v>
      </c>
      <c r="C49" s="138">
        <v>2024</v>
      </c>
    </row>
    <row r="50" spans="1:4" ht="9.75" customHeight="1" x14ac:dyDescent="0.25">
      <c r="A50" s="25">
        <v>8210</v>
      </c>
      <c r="B50" s="120" t="s">
        <v>624</v>
      </c>
      <c r="C50" s="196">
        <v>96343302</v>
      </c>
      <c r="D50" s="65"/>
    </row>
    <row r="51" spans="1:4" ht="9.75" customHeight="1" x14ac:dyDescent="0.25">
      <c r="A51" s="25">
        <v>8220</v>
      </c>
      <c r="B51" s="120" t="s">
        <v>625</v>
      </c>
      <c r="C51" s="196">
        <v>7468040.54</v>
      </c>
      <c r="D51" s="65"/>
    </row>
    <row r="52" spans="1:4" ht="9.75" customHeight="1" x14ac:dyDescent="0.25">
      <c r="A52" s="25">
        <v>8230</v>
      </c>
      <c r="B52" s="120" t="s">
        <v>626</v>
      </c>
      <c r="C52" s="196">
        <v>14169038.720000001</v>
      </c>
    </row>
    <row r="53" spans="1:4" ht="9.75" customHeight="1" x14ac:dyDescent="0.25">
      <c r="A53" s="25">
        <v>8240</v>
      </c>
      <c r="B53" s="120" t="s">
        <v>627</v>
      </c>
      <c r="C53" s="196">
        <v>0</v>
      </c>
    </row>
    <row r="54" spans="1:4" ht="9.75" customHeight="1" x14ac:dyDescent="0.25">
      <c r="A54" s="25">
        <v>8250</v>
      </c>
      <c r="B54" s="120" t="s">
        <v>628</v>
      </c>
      <c r="C54" s="196">
        <v>103044300.18000001</v>
      </c>
    </row>
    <row r="55" spans="1:4" ht="9.75" customHeight="1" x14ac:dyDescent="0.25">
      <c r="A55" s="25">
        <v>8260</v>
      </c>
      <c r="B55" s="120" t="s">
        <v>629</v>
      </c>
      <c r="C55" s="196">
        <v>102333528.25</v>
      </c>
    </row>
    <row r="56" spans="1:4" ht="9.75" customHeight="1" thickBot="1" x14ac:dyDescent="0.3">
      <c r="A56" s="25">
        <v>8270</v>
      </c>
      <c r="B56" s="122" t="s">
        <v>630</v>
      </c>
      <c r="C56" s="197">
        <v>102333528.25</v>
      </c>
    </row>
    <row r="57" spans="1:4" ht="9.75" customHeight="1" x14ac:dyDescent="0.25">
      <c r="A57" s="25"/>
      <c r="B57" s="25"/>
      <c r="C57" s="25"/>
    </row>
    <row r="58" spans="1:4" ht="9.75" customHeight="1" x14ac:dyDescent="0.25">
      <c r="A58" s="25"/>
      <c r="B58" s="25"/>
      <c r="C58" s="25"/>
    </row>
    <row r="59" spans="1:4" ht="9.75" customHeight="1" x14ac:dyDescent="0.25">
      <c r="A59" s="25"/>
      <c r="B59" s="25" t="s">
        <v>309</v>
      </c>
      <c r="C59" s="25"/>
    </row>
  </sheetData>
  <mergeCells count="6">
    <mergeCell ref="B48:C48"/>
    <mergeCell ref="A1:F1"/>
    <mergeCell ref="A2:F2"/>
    <mergeCell ref="A3:F3"/>
    <mergeCell ref="A4:F4"/>
    <mergeCell ref="B39:C39"/>
  </mergeCells>
  <pageMargins left="0.70866141732283472" right="0.70866141732283472" top="0.74803149606299213" bottom="0.74803149606299213" header="0" footer="0"/>
  <pageSetup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9.42578125" customWidth="1"/>
    <col min="6" max="26" width="9.140625" customWidth="1"/>
  </cols>
  <sheetData>
    <row r="1" spans="1:5" ht="11.25" customHeight="1" x14ac:dyDescent="0.25">
      <c r="A1" s="521" t="s">
        <v>1965</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1961</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s="255" customFormat="1" ht="67.5" x14ac:dyDescent="0.25">
      <c r="A9" s="30">
        <v>4000</v>
      </c>
      <c r="B9" s="242" t="s">
        <v>104</v>
      </c>
      <c r="C9" s="243">
        <v>5589600.0999999996</v>
      </c>
      <c r="D9" s="304">
        <v>1</v>
      </c>
      <c r="E9" s="261" t="s">
        <v>1540</v>
      </c>
    </row>
    <row r="10" spans="1:5" s="255" customFormat="1" ht="45" x14ac:dyDescent="0.25">
      <c r="A10" s="30">
        <v>4100</v>
      </c>
      <c r="B10" s="242" t="s">
        <v>34</v>
      </c>
      <c r="C10" s="243">
        <v>12144</v>
      </c>
      <c r="D10" s="304">
        <v>2.1726062299161617E-3</v>
      </c>
      <c r="E10" s="261" t="s">
        <v>1541</v>
      </c>
    </row>
    <row r="11" spans="1:5" ht="11.25" customHeight="1" x14ac:dyDescent="0.25">
      <c r="A11" s="30">
        <v>4110</v>
      </c>
      <c r="B11" s="31" t="s">
        <v>105</v>
      </c>
      <c r="C11" s="32">
        <v>0</v>
      </c>
      <c r="D11" s="33">
        <v>0</v>
      </c>
      <c r="E11" s="25"/>
    </row>
    <row r="12" spans="1:5" ht="9.75" customHeight="1" x14ac:dyDescent="0.25">
      <c r="A12" s="35">
        <v>4111</v>
      </c>
      <c r="B12" s="5" t="s">
        <v>107</v>
      </c>
      <c r="C12" s="36">
        <v>0</v>
      </c>
      <c r="D12" s="33">
        <v>0</v>
      </c>
      <c r="E12" s="25"/>
    </row>
    <row r="13" spans="1:5" ht="9.75" customHeight="1" x14ac:dyDescent="0.25">
      <c r="A13" s="35">
        <v>4112</v>
      </c>
      <c r="B13" s="5" t="s">
        <v>108</v>
      </c>
      <c r="C13" s="36">
        <v>0</v>
      </c>
      <c r="D13" s="33">
        <v>0</v>
      </c>
      <c r="E13" s="25"/>
    </row>
    <row r="14" spans="1:5" ht="9.75" customHeight="1" x14ac:dyDescent="0.25">
      <c r="A14" s="35">
        <v>4113</v>
      </c>
      <c r="B14" s="5" t="s">
        <v>109</v>
      </c>
      <c r="C14" s="36">
        <v>0</v>
      </c>
      <c r="D14" s="33">
        <v>0</v>
      </c>
      <c r="E14" s="25"/>
    </row>
    <row r="15" spans="1:5" ht="9.75" customHeight="1" x14ac:dyDescent="0.25">
      <c r="A15" s="35">
        <v>4114</v>
      </c>
      <c r="B15" s="5" t="s">
        <v>110</v>
      </c>
      <c r="C15" s="36">
        <v>0</v>
      </c>
      <c r="D15" s="33">
        <v>0</v>
      </c>
      <c r="E15" s="25"/>
    </row>
    <row r="16" spans="1:5" ht="9.75" customHeight="1" x14ac:dyDescent="0.25">
      <c r="A16" s="35">
        <v>4115</v>
      </c>
      <c r="B16" s="5" t="s">
        <v>111</v>
      </c>
      <c r="C16" s="36">
        <v>0</v>
      </c>
      <c r="D16" s="33">
        <v>0</v>
      </c>
      <c r="E16" s="25"/>
    </row>
    <row r="17" spans="1:5" ht="9.75" customHeight="1" x14ac:dyDescent="0.25">
      <c r="A17" s="35">
        <v>4116</v>
      </c>
      <c r="B17" s="5" t="s">
        <v>112</v>
      </c>
      <c r="C17" s="36">
        <v>0</v>
      </c>
      <c r="D17" s="33">
        <v>0</v>
      </c>
      <c r="E17" s="25"/>
    </row>
    <row r="18" spans="1:5" ht="9.75" customHeight="1" x14ac:dyDescent="0.25">
      <c r="A18" s="35">
        <v>4117</v>
      </c>
      <c r="B18" s="5" t="s">
        <v>113</v>
      </c>
      <c r="C18" s="36">
        <v>0</v>
      </c>
      <c r="D18" s="33">
        <v>0</v>
      </c>
      <c r="E18" s="25"/>
    </row>
    <row r="19" spans="1:5" ht="9.75" customHeight="1" x14ac:dyDescent="0.25">
      <c r="A19" s="35">
        <v>4118</v>
      </c>
      <c r="B19" s="37" t="s">
        <v>114</v>
      </c>
      <c r="C19" s="36">
        <v>0</v>
      </c>
      <c r="D19" s="33">
        <v>0</v>
      </c>
      <c r="E19" s="25"/>
    </row>
    <row r="20" spans="1:5" ht="9.75" customHeight="1" x14ac:dyDescent="0.25">
      <c r="A20" s="35">
        <v>4119</v>
      </c>
      <c r="B20" s="5" t="s">
        <v>115</v>
      </c>
      <c r="C20" s="36">
        <v>0</v>
      </c>
      <c r="D20" s="33">
        <v>0</v>
      </c>
      <c r="E20" s="25"/>
    </row>
    <row r="21" spans="1:5" ht="9.75" customHeight="1" x14ac:dyDescent="0.25">
      <c r="A21" s="30">
        <v>4120</v>
      </c>
      <c r="B21" s="31" t="s">
        <v>116</v>
      </c>
      <c r="C21" s="32">
        <v>0</v>
      </c>
      <c r="D21" s="33">
        <v>0</v>
      </c>
      <c r="E21" s="25"/>
    </row>
    <row r="22" spans="1:5" ht="9.75" customHeight="1" x14ac:dyDescent="0.25">
      <c r="A22" s="35">
        <v>4121</v>
      </c>
      <c r="B22" s="5" t="s">
        <v>117</v>
      </c>
      <c r="C22" s="36">
        <v>0</v>
      </c>
      <c r="D22" s="33">
        <v>0</v>
      </c>
      <c r="E22" s="25"/>
    </row>
    <row r="23" spans="1:5" ht="9.75" customHeight="1" x14ac:dyDescent="0.25">
      <c r="A23" s="35">
        <v>4122</v>
      </c>
      <c r="B23" s="5" t="s">
        <v>118</v>
      </c>
      <c r="C23" s="36">
        <v>0</v>
      </c>
      <c r="D23" s="33">
        <v>0</v>
      </c>
      <c r="E23" s="25"/>
    </row>
    <row r="24" spans="1:5" ht="9.75" customHeight="1" x14ac:dyDescent="0.25">
      <c r="A24" s="35">
        <v>4123</v>
      </c>
      <c r="B24" s="5" t="s">
        <v>119</v>
      </c>
      <c r="C24" s="36">
        <v>0</v>
      </c>
      <c r="D24" s="33">
        <v>0</v>
      </c>
      <c r="E24" s="25"/>
    </row>
    <row r="25" spans="1:5" ht="9.75" customHeight="1" x14ac:dyDescent="0.25">
      <c r="A25" s="35">
        <v>4124</v>
      </c>
      <c r="B25" s="5" t="s">
        <v>120</v>
      </c>
      <c r="C25" s="36">
        <v>0</v>
      </c>
      <c r="D25" s="33">
        <v>0</v>
      </c>
      <c r="E25" s="25"/>
    </row>
    <row r="26" spans="1:5" ht="9.75" customHeight="1" x14ac:dyDescent="0.25">
      <c r="A26" s="35">
        <v>4129</v>
      </c>
      <c r="B26" s="5" t="s">
        <v>121</v>
      </c>
      <c r="C26" s="36">
        <v>0</v>
      </c>
      <c r="D26" s="33">
        <v>0</v>
      </c>
      <c r="E26" s="25"/>
    </row>
    <row r="27" spans="1:5" ht="9.75" customHeight="1" x14ac:dyDescent="0.25">
      <c r="A27" s="30">
        <v>4130</v>
      </c>
      <c r="B27" s="31" t="s">
        <v>122</v>
      </c>
      <c r="C27" s="32">
        <v>0</v>
      </c>
      <c r="D27" s="33">
        <v>0</v>
      </c>
      <c r="E27" s="25"/>
    </row>
    <row r="28" spans="1:5" ht="9.75" customHeight="1" x14ac:dyDescent="0.25">
      <c r="A28" s="35">
        <v>4131</v>
      </c>
      <c r="B28" s="5" t="s">
        <v>123</v>
      </c>
      <c r="C28" s="36">
        <v>0</v>
      </c>
      <c r="D28" s="33">
        <v>0</v>
      </c>
      <c r="E28" s="25"/>
    </row>
    <row r="29" spans="1:5" ht="9.75" customHeight="1" x14ac:dyDescent="0.25">
      <c r="A29" s="35">
        <v>4132</v>
      </c>
      <c r="B29" s="37" t="s">
        <v>124</v>
      </c>
      <c r="C29" s="36">
        <v>0</v>
      </c>
      <c r="D29" s="33">
        <v>0</v>
      </c>
      <c r="E29" s="25"/>
    </row>
    <row r="30" spans="1:5" ht="9.75" customHeight="1" x14ac:dyDescent="0.25">
      <c r="A30" s="30">
        <v>4140</v>
      </c>
      <c r="B30" s="31" t="s">
        <v>125</v>
      </c>
      <c r="C30" s="32">
        <v>0</v>
      </c>
      <c r="D30" s="33">
        <v>0</v>
      </c>
      <c r="E30" s="25"/>
    </row>
    <row r="31" spans="1:5" ht="9.75" customHeight="1" x14ac:dyDescent="0.25">
      <c r="A31" s="35">
        <v>4141</v>
      </c>
      <c r="B31" s="5" t="s">
        <v>126</v>
      </c>
      <c r="C31" s="36">
        <v>0</v>
      </c>
      <c r="D31" s="33">
        <v>0</v>
      </c>
      <c r="E31" s="25"/>
    </row>
    <row r="32" spans="1:5" ht="9.75" customHeight="1" x14ac:dyDescent="0.25">
      <c r="A32" s="35">
        <v>4143</v>
      </c>
      <c r="B32" s="5" t="s">
        <v>127</v>
      </c>
      <c r="C32" s="36">
        <v>0</v>
      </c>
      <c r="D32" s="33">
        <v>0</v>
      </c>
      <c r="E32" s="25"/>
    </row>
    <row r="33" spans="1:5" ht="9.75" customHeight="1" x14ac:dyDescent="0.25">
      <c r="A33" s="35">
        <v>4144</v>
      </c>
      <c r="B33" s="5" t="s">
        <v>128</v>
      </c>
      <c r="C33" s="36">
        <v>0</v>
      </c>
      <c r="D33" s="33">
        <v>0</v>
      </c>
      <c r="E33" s="25"/>
    </row>
    <row r="34" spans="1:5" ht="9.75" customHeight="1" x14ac:dyDescent="0.25">
      <c r="A34" s="35">
        <v>4145</v>
      </c>
      <c r="B34" s="37" t="s">
        <v>129</v>
      </c>
      <c r="C34" s="36">
        <v>0</v>
      </c>
      <c r="D34" s="33">
        <v>0</v>
      </c>
      <c r="E34" s="25"/>
    </row>
    <row r="35" spans="1:5" ht="9.75" customHeight="1" x14ac:dyDescent="0.25">
      <c r="A35" s="35">
        <v>4149</v>
      </c>
      <c r="B35" s="5" t="s">
        <v>130</v>
      </c>
      <c r="C35" s="36">
        <v>0</v>
      </c>
      <c r="D35" s="33">
        <v>0</v>
      </c>
      <c r="E35" s="25"/>
    </row>
    <row r="36" spans="1:5" ht="9.75" customHeight="1" x14ac:dyDescent="0.25">
      <c r="A36" s="30">
        <v>4150</v>
      </c>
      <c r="B36" s="31" t="s">
        <v>131</v>
      </c>
      <c r="C36" s="32">
        <v>0</v>
      </c>
      <c r="D36" s="33">
        <v>0</v>
      </c>
      <c r="E36" s="25"/>
    </row>
    <row r="37" spans="1:5" ht="9.75" customHeight="1" x14ac:dyDescent="0.25">
      <c r="A37" s="35">
        <v>4151</v>
      </c>
      <c r="B37" s="5" t="s">
        <v>131</v>
      </c>
      <c r="C37" s="36">
        <v>0</v>
      </c>
      <c r="D37" s="33">
        <v>0</v>
      </c>
      <c r="E37" s="25"/>
    </row>
    <row r="38" spans="1:5" ht="9.75" customHeight="1" x14ac:dyDescent="0.25">
      <c r="A38" s="35">
        <v>4154</v>
      </c>
      <c r="B38" s="37" t="s">
        <v>133</v>
      </c>
      <c r="C38" s="36">
        <v>0</v>
      </c>
      <c r="D38" s="33">
        <v>0</v>
      </c>
      <c r="E38" s="25"/>
    </row>
    <row r="39" spans="1:5" x14ac:dyDescent="0.25">
      <c r="A39" s="30">
        <v>4160</v>
      </c>
      <c r="B39" s="31" t="s">
        <v>134</v>
      </c>
      <c r="C39" s="32">
        <v>0</v>
      </c>
      <c r="D39" s="241">
        <v>0</v>
      </c>
      <c r="E39" s="34"/>
    </row>
    <row r="40" spans="1:5" ht="9.75" customHeight="1" x14ac:dyDescent="0.25">
      <c r="A40" s="35">
        <v>4161</v>
      </c>
      <c r="B40" s="5" t="s">
        <v>135</v>
      </c>
      <c r="C40" s="36">
        <v>0</v>
      </c>
      <c r="D40" s="33">
        <v>0</v>
      </c>
      <c r="E40" s="25"/>
    </row>
    <row r="41" spans="1:5" ht="9.75" customHeight="1" x14ac:dyDescent="0.25">
      <c r="A41" s="35">
        <v>4162</v>
      </c>
      <c r="B41" s="5" t="s">
        <v>136</v>
      </c>
      <c r="C41" s="36">
        <v>0</v>
      </c>
      <c r="D41" s="33">
        <v>0</v>
      </c>
      <c r="E41" s="25"/>
    </row>
    <row r="42" spans="1:5" ht="9.75" customHeight="1" x14ac:dyDescent="0.25">
      <c r="A42" s="35">
        <v>4163</v>
      </c>
      <c r="B42" s="5" t="s">
        <v>137</v>
      </c>
      <c r="C42" s="36">
        <v>0</v>
      </c>
      <c r="D42" s="33">
        <v>0</v>
      </c>
      <c r="E42" s="25"/>
    </row>
    <row r="43" spans="1:5" ht="9.75" customHeight="1" x14ac:dyDescent="0.25">
      <c r="A43" s="35">
        <v>4164</v>
      </c>
      <c r="B43" s="5" t="s">
        <v>138</v>
      </c>
      <c r="C43" s="36">
        <v>0</v>
      </c>
      <c r="D43" s="33">
        <v>0</v>
      </c>
      <c r="E43" s="25"/>
    </row>
    <row r="44" spans="1:5" ht="9.75" customHeight="1" x14ac:dyDescent="0.25">
      <c r="A44" s="35">
        <v>4165</v>
      </c>
      <c r="B44" s="5" t="s">
        <v>139</v>
      </c>
      <c r="C44" s="36">
        <v>0</v>
      </c>
      <c r="D44" s="33">
        <v>0</v>
      </c>
      <c r="E44" s="25"/>
    </row>
    <row r="45" spans="1:5" ht="9.75" customHeight="1" x14ac:dyDescent="0.25">
      <c r="A45" s="35">
        <v>4166</v>
      </c>
      <c r="B45" s="37" t="s">
        <v>140</v>
      </c>
      <c r="C45" s="36">
        <v>0</v>
      </c>
      <c r="D45" s="33">
        <v>0</v>
      </c>
      <c r="E45" s="25"/>
    </row>
    <row r="46" spans="1:5" ht="9.75" customHeight="1" x14ac:dyDescent="0.25">
      <c r="A46" s="35">
        <v>4168</v>
      </c>
      <c r="B46" s="5" t="s">
        <v>141</v>
      </c>
      <c r="C46" s="36">
        <v>0</v>
      </c>
      <c r="D46" s="33">
        <v>0</v>
      </c>
      <c r="E46" s="25"/>
    </row>
    <row r="47" spans="1:5" x14ac:dyDescent="0.25">
      <c r="A47" s="35">
        <v>4169</v>
      </c>
      <c r="B47" s="5" t="s">
        <v>142</v>
      </c>
      <c r="C47" s="36">
        <v>0</v>
      </c>
      <c r="D47" s="33">
        <v>0</v>
      </c>
      <c r="E47" s="34"/>
    </row>
    <row r="48" spans="1:5" ht="9.75" customHeight="1" x14ac:dyDescent="0.25">
      <c r="A48" s="30">
        <v>4170</v>
      </c>
      <c r="B48" s="31" t="s">
        <v>143</v>
      </c>
      <c r="C48" s="32">
        <v>12144</v>
      </c>
      <c r="D48" s="33">
        <v>2.1726062299161617E-3</v>
      </c>
      <c r="E48" s="25"/>
    </row>
    <row r="49" spans="1:5" ht="9.75" customHeight="1" x14ac:dyDescent="0.25">
      <c r="A49" s="35">
        <v>4171</v>
      </c>
      <c r="B49" s="5" t="s">
        <v>144</v>
      </c>
      <c r="C49" s="36">
        <v>12144</v>
      </c>
      <c r="D49" s="33">
        <v>2.1726062299161617E-3</v>
      </c>
      <c r="E49" s="25"/>
    </row>
    <row r="50" spans="1:5" ht="9.75" customHeight="1" x14ac:dyDescent="0.25">
      <c r="A50" s="35">
        <v>4172</v>
      </c>
      <c r="B50" s="5" t="s">
        <v>145</v>
      </c>
      <c r="C50" s="36">
        <v>0</v>
      </c>
      <c r="D50" s="33">
        <v>0</v>
      </c>
      <c r="E50" s="25"/>
    </row>
    <row r="51" spans="1:5" ht="9.75" customHeight="1" x14ac:dyDescent="0.25">
      <c r="A51" s="35">
        <v>4173</v>
      </c>
      <c r="B51" s="37" t="s">
        <v>146</v>
      </c>
      <c r="C51" s="36">
        <v>0</v>
      </c>
      <c r="D51" s="33">
        <v>0</v>
      </c>
      <c r="E51" s="25"/>
    </row>
    <row r="52" spans="1:5" ht="9.75" customHeight="1" x14ac:dyDescent="0.25">
      <c r="A52" s="35">
        <v>4174</v>
      </c>
      <c r="B52" s="37" t="s">
        <v>148</v>
      </c>
      <c r="C52" s="36">
        <v>0</v>
      </c>
      <c r="D52" s="33">
        <v>0</v>
      </c>
      <c r="E52" s="25"/>
    </row>
    <row r="53" spans="1:5" ht="9.75" customHeight="1" x14ac:dyDescent="0.25">
      <c r="A53" s="35">
        <v>4175</v>
      </c>
      <c r="B53" s="37" t="s">
        <v>149</v>
      </c>
      <c r="C53" s="36">
        <v>0</v>
      </c>
      <c r="D53" s="33">
        <v>0</v>
      </c>
      <c r="E53" s="25"/>
    </row>
    <row r="54" spans="1:5" ht="9.75" customHeight="1" x14ac:dyDescent="0.25">
      <c r="A54" s="35">
        <v>4176</v>
      </c>
      <c r="B54" s="37" t="s">
        <v>150</v>
      </c>
      <c r="C54" s="36">
        <v>0</v>
      </c>
      <c r="D54" s="33">
        <v>0</v>
      </c>
      <c r="E54" s="25"/>
    </row>
    <row r="55" spans="1:5" ht="9.75" customHeight="1" x14ac:dyDescent="0.25">
      <c r="A55" s="35">
        <v>4177</v>
      </c>
      <c r="B55" s="37" t="s">
        <v>151</v>
      </c>
      <c r="C55" s="36">
        <v>0</v>
      </c>
      <c r="D55" s="33">
        <v>0</v>
      </c>
      <c r="E55" s="25"/>
    </row>
    <row r="56" spans="1:5" ht="9.75" customHeight="1" x14ac:dyDescent="0.25">
      <c r="A56" s="35">
        <v>4178</v>
      </c>
      <c r="B56" s="37" t="s">
        <v>152</v>
      </c>
      <c r="C56" s="36">
        <v>0</v>
      </c>
      <c r="D56" s="33">
        <v>0</v>
      </c>
      <c r="E56" s="25"/>
    </row>
    <row r="57" spans="1:5" ht="9.75" customHeight="1" x14ac:dyDescent="0.25">
      <c r="A57" s="30">
        <v>4200</v>
      </c>
      <c r="B57" s="44" t="s">
        <v>153</v>
      </c>
      <c r="C57" s="32">
        <v>5482761</v>
      </c>
      <c r="D57" s="33">
        <v>0.98088609237000701</v>
      </c>
      <c r="E57" s="25"/>
    </row>
    <row r="58" spans="1:5" ht="9.75" customHeight="1" x14ac:dyDescent="0.25">
      <c r="A58" s="30">
        <v>4210</v>
      </c>
      <c r="B58" s="44" t="s">
        <v>154</v>
      </c>
      <c r="C58" s="32">
        <v>0</v>
      </c>
      <c r="D58" s="33">
        <v>0</v>
      </c>
      <c r="E58" s="25"/>
    </row>
    <row r="59" spans="1:5" ht="9.75" customHeight="1" x14ac:dyDescent="0.25">
      <c r="A59" s="35">
        <v>4211</v>
      </c>
      <c r="B59" s="5" t="s">
        <v>155</v>
      </c>
      <c r="C59" s="36">
        <v>0</v>
      </c>
      <c r="D59" s="33">
        <v>0</v>
      </c>
      <c r="E59" s="25"/>
    </row>
    <row r="60" spans="1:5" ht="9.75" customHeight="1" x14ac:dyDescent="0.25">
      <c r="A60" s="35">
        <v>4212</v>
      </c>
      <c r="B60" s="5" t="s">
        <v>156</v>
      </c>
      <c r="C60" s="36">
        <v>0</v>
      </c>
      <c r="D60" s="33">
        <v>0</v>
      </c>
      <c r="E60" s="25"/>
    </row>
    <row r="61" spans="1:5" ht="9.75" customHeight="1" x14ac:dyDescent="0.25">
      <c r="A61" s="35">
        <v>4213</v>
      </c>
      <c r="B61" s="5" t="s">
        <v>157</v>
      </c>
      <c r="C61" s="36">
        <v>0</v>
      </c>
      <c r="D61" s="33">
        <v>0</v>
      </c>
      <c r="E61" s="25"/>
    </row>
    <row r="62" spans="1:5" ht="9.75" customHeight="1" x14ac:dyDescent="0.25">
      <c r="A62" s="35">
        <v>4214</v>
      </c>
      <c r="B62" s="5" t="s">
        <v>159</v>
      </c>
      <c r="C62" s="36">
        <v>0</v>
      </c>
      <c r="D62" s="33">
        <v>0</v>
      </c>
      <c r="E62" s="25"/>
    </row>
    <row r="63" spans="1:5" ht="9.75" customHeight="1" x14ac:dyDescent="0.25">
      <c r="A63" s="35">
        <v>4215</v>
      </c>
      <c r="B63" s="5" t="s">
        <v>160</v>
      </c>
      <c r="C63" s="36">
        <v>0</v>
      </c>
      <c r="D63" s="33">
        <v>0</v>
      </c>
      <c r="E63" s="25"/>
    </row>
    <row r="64" spans="1:5" ht="9.75" customHeight="1" x14ac:dyDescent="0.25">
      <c r="A64" s="30">
        <v>4220</v>
      </c>
      <c r="B64" s="31" t="s">
        <v>161</v>
      </c>
      <c r="C64" s="32">
        <v>5482761</v>
      </c>
      <c r="D64" s="33">
        <v>0.98088609237000701</v>
      </c>
      <c r="E64" s="25"/>
    </row>
    <row r="65" spans="1:5" ht="9.75" customHeight="1" x14ac:dyDescent="0.25">
      <c r="A65" s="35">
        <v>4221</v>
      </c>
      <c r="B65" s="5" t="s">
        <v>162</v>
      </c>
      <c r="C65" s="36">
        <v>0</v>
      </c>
      <c r="D65" s="33">
        <v>0</v>
      </c>
      <c r="E65" s="25"/>
    </row>
    <row r="66" spans="1:5" ht="9.75" customHeight="1" x14ac:dyDescent="0.25">
      <c r="A66" s="35">
        <v>4223</v>
      </c>
      <c r="B66" s="5" t="s">
        <v>164</v>
      </c>
      <c r="C66" s="36">
        <v>5482761</v>
      </c>
      <c r="D66" s="33">
        <v>0.98088609237000701</v>
      </c>
      <c r="E66" s="25"/>
    </row>
    <row r="67" spans="1:5" ht="9.75" customHeight="1" x14ac:dyDescent="0.25">
      <c r="A67" s="35">
        <v>4225</v>
      </c>
      <c r="B67" s="5" t="s">
        <v>165</v>
      </c>
      <c r="C67" s="36">
        <v>0</v>
      </c>
      <c r="D67" s="33">
        <v>0</v>
      </c>
      <c r="E67" s="25"/>
    </row>
    <row r="68" spans="1:5" ht="9.75" customHeight="1" x14ac:dyDescent="0.25">
      <c r="A68" s="35">
        <v>4227</v>
      </c>
      <c r="B68" s="5" t="s">
        <v>166</v>
      </c>
      <c r="C68" s="36">
        <v>0</v>
      </c>
      <c r="D68" s="33">
        <v>0</v>
      </c>
      <c r="E68" s="25"/>
    </row>
    <row r="69" spans="1:5" x14ac:dyDescent="0.25">
      <c r="A69" s="45">
        <v>4300</v>
      </c>
      <c r="B69" s="31" t="s">
        <v>37</v>
      </c>
      <c r="C69" s="32">
        <v>94695.1</v>
      </c>
      <c r="D69" s="241">
        <v>1.6941301400076905E-2</v>
      </c>
      <c r="E69" s="37" t="s">
        <v>1542</v>
      </c>
    </row>
    <row r="70" spans="1:5" x14ac:dyDescent="0.25">
      <c r="A70" s="45">
        <v>4310</v>
      </c>
      <c r="B70" s="31" t="s">
        <v>167</v>
      </c>
      <c r="C70" s="32">
        <v>94695.1</v>
      </c>
      <c r="D70" s="241">
        <v>1.6941301400076905E-2</v>
      </c>
      <c r="E70" s="37" t="s">
        <v>1542</v>
      </c>
    </row>
    <row r="71" spans="1:5" x14ac:dyDescent="0.25">
      <c r="A71" s="46">
        <v>4311</v>
      </c>
      <c r="B71" s="5" t="s">
        <v>168</v>
      </c>
      <c r="C71" s="36">
        <v>94695.1</v>
      </c>
      <c r="D71" s="33">
        <v>1.6941301400076905E-2</v>
      </c>
      <c r="E71" s="37" t="s">
        <v>1542</v>
      </c>
    </row>
    <row r="72" spans="1:5" x14ac:dyDescent="0.25">
      <c r="A72" s="46">
        <v>4319</v>
      </c>
      <c r="B72" s="5" t="s">
        <v>169</v>
      </c>
      <c r="C72" s="36">
        <v>0</v>
      </c>
      <c r="D72" s="33">
        <v>0</v>
      </c>
      <c r="E72" s="37"/>
    </row>
    <row r="73" spans="1:5" ht="9.75" customHeight="1" x14ac:dyDescent="0.25">
      <c r="A73" s="45">
        <v>4320</v>
      </c>
      <c r="B73" s="31" t="s">
        <v>170</v>
      </c>
      <c r="C73" s="32">
        <v>0</v>
      </c>
      <c r="D73" s="33">
        <v>0</v>
      </c>
      <c r="E73" s="5"/>
    </row>
    <row r="74" spans="1:5" ht="9.75" customHeight="1" x14ac:dyDescent="0.25">
      <c r="A74" s="46">
        <v>4321</v>
      </c>
      <c r="B74" s="5" t="s">
        <v>171</v>
      </c>
      <c r="C74" s="36">
        <v>0</v>
      </c>
      <c r="D74" s="33">
        <v>0</v>
      </c>
      <c r="E74" s="5"/>
    </row>
    <row r="75" spans="1:5" ht="9.75" customHeight="1" x14ac:dyDescent="0.25">
      <c r="A75" s="46">
        <v>4322</v>
      </c>
      <c r="B75" s="5" t="s">
        <v>172</v>
      </c>
      <c r="C75" s="36">
        <v>0</v>
      </c>
      <c r="D75" s="33">
        <v>0</v>
      </c>
      <c r="E75" s="5"/>
    </row>
    <row r="76" spans="1:5" ht="9.75" customHeight="1" x14ac:dyDescent="0.25">
      <c r="A76" s="46">
        <v>4323</v>
      </c>
      <c r="B76" s="5" t="s">
        <v>173</v>
      </c>
      <c r="C76" s="36">
        <v>0</v>
      </c>
      <c r="D76" s="33">
        <v>0</v>
      </c>
      <c r="E76" s="5"/>
    </row>
    <row r="77" spans="1:5" ht="9.75" customHeight="1" x14ac:dyDescent="0.25">
      <c r="A77" s="46">
        <v>4324</v>
      </c>
      <c r="B77" s="5" t="s">
        <v>174</v>
      </c>
      <c r="C77" s="36">
        <v>0</v>
      </c>
      <c r="D77" s="33">
        <v>0</v>
      </c>
      <c r="E77" s="5"/>
    </row>
    <row r="78" spans="1:5" ht="9.75" customHeight="1" x14ac:dyDescent="0.25">
      <c r="A78" s="46">
        <v>4325</v>
      </c>
      <c r="B78" s="5" t="s">
        <v>175</v>
      </c>
      <c r="C78" s="36">
        <v>0</v>
      </c>
      <c r="D78" s="33">
        <v>0</v>
      </c>
      <c r="E78" s="5"/>
    </row>
    <row r="79" spans="1:5" ht="9.75" customHeight="1" x14ac:dyDescent="0.25">
      <c r="A79" s="45">
        <v>4330</v>
      </c>
      <c r="B79" s="31" t="s">
        <v>177</v>
      </c>
      <c r="C79" s="32">
        <v>0</v>
      </c>
      <c r="D79" s="33">
        <v>0</v>
      </c>
      <c r="E79" s="5"/>
    </row>
    <row r="80" spans="1:5" ht="9.75" customHeight="1" x14ac:dyDescent="0.25">
      <c r="A80" s="46">
        <v>4331</v>
      </c>
      <c r="B80" s="5" t="s">
        <v>177</v>
      </c>
      <c r="C80" s="36">
        <v>0</v>
      </c>
      <c r="D80" s="33">
        <v>0</v>
      </c>
      <c r="E80" s="5"/>
    </row>
    <row r="81" spans="1:5" ht="9.75" customHeight="1" x14ac:dyDescent="0.25">
      <c r="A81" s="45">
        <v>4340</v>
      </c>
      <c r="B81" s="31" t="s">
        <v>178</v>
      </c>
      <c r="C81" s="32">
        <v>0</v>
      </c>
      <c r="D81" s="33">
        <v>0</v>
      </c>
      <c r="E81" s="5"/>
    </row>
    <row r="82" spans="1:5" ht="9.75" customHeight="1" x14ac:dyDescent="0.25">
      <c r="A82" s="46">
        <v>4341</v>
      </c>
      <c r="B82" s="5" t="s">
        <v>178</v>
      </c>
      <c r="C82" s="36">
        <v>0</v>
      </c>
      <c r="D82" s="33">
        <v>0</v>
      </c>
      <c r="E82" s="5"/>
    </row>
    <row r="83" spans="1:5" ht="9.75" customHeight="1" x14ac:dyDescent="0.25">
      <c r="A83" s="45">
        <v>4390</v>
      </c>
      <c r="B83" s="31" t="s">
        <v>179</v>
      </c>
      <c r="C83" s="32">
        <v>0</v>
      </c>
      <c r="D83" s="33">
        <v>0</v>
      </c>
      <c r="E83" s="5"/>
    </row>
    <row r="84" spans="1:5" ht="9.75" customHeight="1" x14ac:dyDescent="0.25">
      <c r="A84" s="46">
        <v>4392</v>
      </c>
      <c r="B84" s="5" t="s">
        <v>180</v>
      </c>
      <c r="C84" s="36">
        <v>0</v>
      </c>
      <c r="D84" s="33">
        <v>0</v>
      </c>
      <c r="E84" s="5"/>
    </row>
    <row r="85" spans="1:5" ht="9.75" customHeight="1" x14ac:dyDescent="0.25">
      <c r="A85" s="46">
        <v>4393</v>
      </c>
      <c r="B85" s="5" t="s">
        <v>181</v>
      </c>
      <c r="C85" s="36">
        <v>0</v>
      </c>
      <c r="D85" s="33">
        <v>0</v>
      </c>
      <c r="E85" s="5"/>
    </row>
    <row r="86" spans="1:5" ht="9.75" customHeight="1" x14ac:dyDescent="0.25">
      <c r="A86" s="46">
        <v>4394</v>
      </c>
      <c r="B86" s="5" t="s">
        <v>182</v>
      </c>
      <c r="C86" s="36">
        <v>0</v>
      </c>
      <c r="D86" s="33">
        <v>0</v>
      </c>
      <c r="E86" s="5"/>
    </row>
    <row r="87" spans="1:5" ht="9.75" customHeight="1" x14ac:dyDescent="0.25">
      <c r="A87" s="46">
        <v>4395</v>
      </c>
      <c r="B87" s="5" t="s">
        <v>183</v>
      </c>
      <c r="C87" s="36">
        <v>0</v>
      </c>
      <c r="D87" s="33">
        <v>0</v>
      </c>
      <c r="E87" s="5"/>
    </row>
    <row r="88" spans="1:5" ht="9.75" customHeight="1" x14ac:dyDescent="0.25">
      <c r="A88" s="46">
        <v>4396</v>
      </c>
      <c r="B88" s="5" t="s">
        <v>184</v>
      </c>
      <c r="C88" s="36">
        <v>0</v>
      </c>
      <c r="D88" s="33">
        <v>0</v>
      </c>
      <c r="E88" s="5"/>
    </row>
    <row r="89" spans="1:5" ht="9.75" customHeight="1" x14ac:dyDescent="0.25">
      <c r="A89" s="46">
        <v>4397</v>
      </c>
      <c r="B89" s="5" t="s">
        <v>185</v>
      </c>
      <c r="C89" s="36">
        <v>0</v>
      </c>
      <c r="D89" s="33">
        <v>0</v>
      </c>
      <c r="E89" s="5"/>
    </row>
    <row r="90" spans="1:5" ht="9.75" customHeight="1" x14ac:dyDescent="0.25">
      <c r="A90" s="46">
        <v>4399</v>
      </c>
      <c r="B90" s="5" t="s">
        <v>179</v>
      </c>
      <c r="C90" s="36">
        <v>0</v>
      </c>
      <c r="D90" s="33">
        <v>0</v>
      </c>
      <c r="E90" s="5"/>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9.75" customHeight="1" x14ac:dyDescent="0.25">
      <c r="A94" s="45">
        <v>5000</v>
      </c>
      <c r="B94" s="31" t="s">
        <v>38</v>
      </c>
      <c r="C94" s="32">
        <v>4641412.8600000003</v>
      </c>
      <c r="D94" s="33">
        <v>1</v>
      </c>
      <c r="E94" s="5"/>
    </row>
    <row r="95" spans="1:5" ht="9.75" customHeight="1" x14ac:dyDescent="0.25">
      <c r="A95" s="45">
        <v>5100</v>
      </c>
      <c r="B95" s="31" t="s">
        <v>187</v>
      </c>
      <c r="C95" s="32">
        <v>4576532.5199999996</v>
      </c>
      <c r="D95" s="33">
        <v>0.98602142451942942</v>
      </c>
      <c r="E95" s="5"/>
    </row>
    <row r="96" spans="1:5" ht="9.75" customHeight="1" x14ac:dyDescent="0.25">
      <c r="A96" s="45">
        <v>5110</v>
      </c>
      <c r="B96" s="31" t="s">
        <v>188</v>
      </c>
      <c r="C96" s="32">
        <v>3205108.25</v>
      </c>
      <c r="D96" s="33">
        <v>0.69054582013632804</v>
      </c>
      <c r="E96" s="5"/>
    </row>
    <row r="97" spans="1:5" ht="9.75" customHeight="1" x14ac:dyDescent="0.25">
      <c r="A97" s="46">
        <v>5111</v>
      </c>
      <c r="B97" s="5" t="s">
        <v>189</v>
      </c>
      <c r="C97" s="36">
        <v>1795991.9</v>
      </c>
      <c r="D97" s="33">
        <v>0.3869493954045708</v>
      </c>
      <c r="E97" s="5"/>
    </row>
    <row r="98" spans="1:5" ht="9.75" customHeight="1" x14ac:dyDescent="0.25">
      <c r="A98" s="46">
        <v>5112</v>
      </c>
      <c r="B98" s="5" t="s">
        <v>191</v>
      </c>
      <c r="C98" s="36">
        <v>0</v>
      </c>
      <c r="D98" s="33">
        <v>0</v>
      </c>
      <c r="E98" s="5"/>
    </row>
    <row r="99" spans="1:5" ht="9.75" customHeight="1" x14ac:dyDescent="0.25">
      <c r="A99" s="46">
        <v>5113</v>
      </c>
      <c r="B99" s="5" t="s">
        <v>192</v>
      </c>
      <c r="C99" s="36">
        <v>763978.51</v>
      </c>
      <c r="D99" s="33">
        <v>0.16460042082961782</v>
      </c>
      <c r="E99" s="5"/>
    </row>
    <row r="100" spans="1:5" ht="9.75" customHeight="1" x14ac:dyDescent="0.25">
      <c r="A100" s="46">
        <v>5114</v>
      </c>
      <c r="B100" s="5" t="s">
        <v>193</v>
      </c>
      <c r="C100" s="36">
        <v>411773.4</v>
      </c>
      <c r="D100" s="33">
        <v>8.8717253220175721E-2</v>
      </c>
      <c r="E100" s="5"/>
    </row>
    <row r="101" spans="1:5" ht="11.25" customHeight="1" x14ac:dyDescent="0.25">
      <c r="A101" s="46">
        <v>5115</v>
      </c>
      <c r="B101" s="5" t="s">
        <v>195</v>
      </c>
      <c r="C101" s="36">
        <v>233364.44</v>
      </c>
      <c r="D101" s="33">
        <v>5.0278750681963677E-2</v>
      </c>
      <c r="E101" s="5"/>
    </row>
    <row r="102" spans="1:5" ht="9.75" customHeight="1" x14ac:dyDescent="0.25">
      <c r="A102" s="46">
        <v>5116</v>
      </c>
      <c r="B102" s="5" t="s">
        <v>196</v>
      </c>
      <c r="C102" s="36">
        <v>0</v>
      </c>
      <c r="D102" s="33">
        <v>0</v>
      </c>
      <c r="E102" s="5"/>
    </row>
    <row r="103" spans="1:5" ht="67.5" x14ac:dyDescent="0.25">
      <c r="A103" s="30">
        <v>5120</v>
      </c>
      <c r="B103" s="242" t="s">
        <v>197</v>
      </c>
      <c r="C103" s="243">
        <v>272138.09000000003</v>
      </c>
      <c r="D103" s="51">
        <v>5.863259705795705E-2</v>
      </c>
      <c r="E103" s="244" t="s">
        <v>1543</v>
      </c>
    </row>
    <row r="104" spans="1:5" ht="9.75" customHeight="1" x14ac:dyDescent="0.25">
      <c r="A104" s="46">
        <v>5121</v>
      </c>
      <c r="B104" s="5" t="s">
        <v>198</v>
      </c>
      <c r="C104" s="36">
        <v>163592.98000000001</v>
      </c>
      <c r="D104" s="33">
        <v>3.52463753892387E-2</v>
      </c>
      <c r="E104" s="5"/>
    </row>
    <row r="105" spans="1:5" ht="9.75" customHeight="1" x14ac:dyDescent="0.25">
      <c r="A105" s="46">
        <v>5122</v>
      </c>
      <c r="B105" s="5" t="s">
        <v>199</v>
      </c>
      <c r="C105" s="36">
        <v>2394.5</v>
      </c>
      <c r="D105" s="33">
        <v>5.1589894547756298E-4</v>
      </c>
      <c r="E105" s="5"/>
    </row>
    <row r="106" spans="1:5" ht="9.75" customHeight="1" x14ac:dyDescent="0.25">
      <c r="A106" s="46">
        <v>5123</v>
      </c>
      <c r="B106" s="5" t="s">
        <v>201</v>
      </c>
      <c r="C106" s="36">
        <v>0</v>
      </c>
      <c r="D106" s="33">
        <v>0</v>
      </c>
      <c r="E106" s="5"/>
    </row>
    <row r="107" spans="1:5" ht="9.75" customHeight="1" x14ac:dyDescent="0.25">
      <c r="A107" s="46">
        <v>5124</v>
      </c>
      <c r="B107" s="5" t="s">
        <v>202</v>
      </c>
      <c r="C107" s="36">
        <v>93409.64</v>
      </c>
      <c r="D107" s="33">
        <v>2.0125259876149004E-2</v>
      </c>
      <c r="E107" s="5"/>
    </row>
    <row r="108" spans="1:5" ht="9.75" customHeight="1" x14ac:dyDescent="0.25">
      <c r="A108" s="46">
        <v>5125</v>
      </c>
      <c r="B108" s="5" t="s">
        <v>203</v>
      </c>
      <c r="C108" s="36">
        <v>703.07</v>
      </c>
      <c r="D108" s="33">
        <v>1.5147758262556285E-4</v>
      </c>
      <c r="E108" s="5"/>
    </row>
    <row r="109" spans="1:5" ht="9.75" customHeight="1" x14ac:dyDescent="0.25">
      <c r="A109" s="46">
        <v>5126</v>
      </c>
      <c r="B109" s="5" t="s">
        <v>204</v>
      </c>
      <c r="C109" s="36">
        <v>3229.54</v>
      </c>
      <c r="D109" s="33">
        <v>6.9580968067555187E-4</v>
      </c>
      <c r="E109" s="5"/>
    </row>
    <row r="110" spans="1:5" ht="9.75" customHeight="1" x14ac:dyDescent="0.25">
      <c r="A110" s="46">
        <v>5127</v>
      </c>
      <c r="B110" s="5" t="s">
        <v>206</v>
      </c>
      <c r="C110" s="36">
        <v>0</v>
      </c>
      <c r="D110" s="33">
        <v>0</v>
      </c>
      <c r="E110" s="5"/>
    </row>
    <row r="111" spans="1:5" ht="9.75" customHeight="1" x14ac:dyDescent="0.25">
      <c r="A111" s="46">
        <v>5128</v>
      </c>
      <c r="B111" s="5" t="s">
        <v>207</v>
      </c>
      <c r="C111" s="36">
        <v>0</v>
      </c>
      <c r="D111" s="33">
        <v>0</v>
      </c>
      <c r="E111" s="5"/>
    </row>
    <row r="112" spans="1:5" ht="9.75" customHeight="1" x14ac:dyDescent="0.25">
      <c r="A112" s="46">
        <v>5129</v>
      </c>
      <c r="B112" s="5" t="s">
        <v>208</v>
      </c>
      <c r="C112" s="36">
        <v>8808.36</v>
      </c>
      <c r="D112" s="33">
        <v>1.8977755837906649E-3</v>
      </c>
      <c r="E112" s="5"/>
    </row>
    <row r="113" spans="1:5" ht="34.5" x14ac:dyDescent="0.25">
      <c r="A113" s="45">
        <v>5130</v>
      </c>
      <c r="B113" s="31" t="s">
        <v>209</v>
      </c>
      <c r="C113" s="32">
        <v>1099286.18</v>
      </c>
      <c r="D113" s="33">
        <v>0.23684300732514449</v>
      </c>
      <c r="E113" s="37" t="s">
        <v>1544</v>
      </c>
    </row>
    <row r="114" spans="1:5" ht="9.75" customHeight="1" x14ac:dyDescent="0.25">
      <c r="A114" s="46">
        <v>5131</v>
      </c>
      <c r="B114" s="5" t="s">
        <v>210</v>
      </c>
      <c r="C114" s="36">
        <v>157233.34</v>
      </c>
      <c r="D114" s="33">
        <v>3.3876180538699154E-2</v>
      </c>
      <c r="E114" s="5"/>
    </row>
    <row r="115" spans="1:5" ht="9.75" customHeight="1" x14ac:dyDescent="0.25">
      <c r="A115" s="46">
        <v>5132</v>
      </c>
      <c r="B115" s="5" t="s">
        <v>211</v>
      </c>
      <c r="C115" s="36">
        <v>0</v>
      </c>
      <c r="D115" s="33">
        <v>0</v>
      </c>
      <c r="E115" s="5"/>
    </row>
    <row r="116" spans="1:5" ht="9.75" customHeight="1" x14ac:dyDescent="0.25">
      <c r="A116" s="46">
        <v>5133</v>
      </c>
      <c r="B116" s="5" t="s">
        <v>212</v>
      </c>
      <c r="C116" s="36">
        <v>261213.66</v>
      </c>
      <c r="D116" s="33">
        <v>5.6278910728057921E-2</v>
      </c>
      <c r="E116" s="5"/>
    </row>
    <row r="117" spans="1:5" ht="9.75" customHeight="1" x14ac:dyDescent="0.25">
      <c r="A117" s="46">
        <v>5134</v>
      </c>
      <c r="B117" s="5" t="s">
        <v>214</v>
      </c>
      <c r="C117" s="36">
        <v>134487.29999999999</v>
      </c>
      <c r="D117" s="33">
        <v>2.8975508978962061E-2</v>
      </c>
      <c r="E117" s="5"/>
    </row>
    <row r="118" spans="1:5" ht="9.75" customHeight="1" x14ac:dyDescent="0.25">
      <c r="A118" s="46">
        <v>5135</v>
      </c>
      <c r="B118" s="5" t="s">
        <v>215</v>
      </c>
      <c r="C118" s="36">
        <v>85335.69</v>
      </c>
      <c r="D118" s="33">
        <v>1.8385714129296397E-2</v>
      </c>
      <c r="E118" s="5"/>
    </row>
    <row r="119" spans="1:5" ht="9.75" customHeight="1" x14ac:dyDescent="0.25">
      <c r="A119" s="46">
        <v>5136</v>
      </c>
      <c r="B119" s="5" t="s">
        <v>217</v>
      </c>
      <c r="C119" s="36">
        <v>282799.21999999997</v>
      </c>
      <c r="D119" s="33">
        <v>6.092955497175917E-2</v>
      </c>
      <c r="E119" s="5"/>
    </row>
    <row r="120" spans="1:5" ht="9.75" customHeight="1" x14ac:dyDescent="0.25">
      <c r="A120" s="46">
        <v>5137</v>
      </c>
      <c r="B120" s="5" t="s">
        <v>218</v>
      </c>
      <c r="C120" s="36">
        <v>21408</v>
      </c>
      <c r="D120" s="33">
        <v>4.6123886509850361E-3</v>
      </c>
      <c r="E120" s="5"/>
    </row>
    <row r="121" spans="1:5" ht="9.75" customHeight="1" x14ac:dyDescent="0.25">
      <c r="A121" s="46">
        <v>5138</v>
      </c>
      <c r="B121" s="5" t="s">
        <v>219</v>
      </c>
      <c r="C121" s="36">
        <v>103409.41</v>
      </c>
      <c r="D121" s="33">
        <v>2.227972669511671E-2</v>
      </c>
      <c r="E121" s="5"/>
    </row>
    <row r="122" spans="1:5" ht="9.75" customHeight="1" x14ac:dyDescent="0.25">
      <c r="A122" s="46">
        <v>5139</v>
      </c>
      <c r="B122" s="5" t="s">
        <v>220</v>
      </c>
      <c r="C122" s="36">
        <v>53399.56</v>
      </c>
      <c r="D122" s="33">
        <v>1.1505022632268054E-2</v>
      </c>
      <c r="E122" s="5"/>
    </row>
    <row r="123" spans="1:5" ht="9.75" customHeight="1" x14ac:dyDescent="0.25">
      <c r="A123" s="45">
        <v>5200</v>
      </c>
      <c r="B123" s="31" t="s">
        <v>221</v>
      </c>
      <c r="C123" s="32">
        <v>0</v>
      </c>
      <c r="D123" s="33">
        <v>0</v>
      </c>
      <c r="E123" s="5"/>
    </row>
    <row r="124" spans="1:5" ht="9.75" customHeight="1" x14ac:dyDescent="0.25">
      <c r="A124" s="45">
        <v>5210</v>
      </c>
      <c r="B124" s="31" t="s">
        <v>222</v>
      </c>
      <c r="C124" s="32">
        <v>0</v>
      </c>
      <c r="D124" s="33">
        <v>0</v>
      </c>
      <c r="E124" s="5"/>
    </row>
    <row r="125" spans="1:5" ht="9.75" customHeight="1" x14ac:dyDescent="0.25">
      <c r="A125" s="46">
        <v>5211</v>
      </c>
      <c r="B125" s="5" t="s">
        <v>223</v>
      </c>
      <c r="C125" s="36">
        <v>0</v>
      </c>
      <c r="D125" s="33">
        <v>0</v>
      </c>
      <c r="E125" s="5"/>
    </row>
    <row r="126" spans="1:5" ht="9.75" customHeight="1" x14ac:dyDescent="0.25">
      <c r="A126" s="46">
        <v>5212</v>
      </c>
      <c r="B126" s="5" t="s">
        <v>224</v>
      </c>
      <c r="C126" s="36">
        <v>0</v>
      </c>
      <c r="D126" s="33">
        <v>0</v>
      </c>
      <c r="E126" s="5"/>
    </row>
    <row r="127" spans="1:5" ht="9.75" customHeight="1" x14ac:dyDescent="0.25">
      <c r="A127" s="45">
        <v>5220</v>
      </c>
      <c r="B127" s="31" t="s">
        <v>225</v>
      </c>
      <c r="C127" s="32">
        <v>0</v>
      </c>
      <c r="D127" s="33">
        <v>0</v>
      </c>
      <c r="E127" s="5"/>
    </row>
    <row r="128" spans="1:5" ht="9.75" customHeight="1" x14ac:dyDescent="0.25">
      <c r="A128" s="46">
        <v>5221</v>
      </c>
      <c r="B128" s="5" t="s">
        <v>226</v>
      </c>
      <c r="C128" s="36">
        <v>0</v>
      </c>
      <c r="D128" s="33">
        <v>0</v>
      </c>
      <c r="E128" s="5"/>
    </row>
    <row r="129" spans="1:5" ht="9.75" customHeight="1" x14ac:dyDescent="0.25">
      <c r="A129" s="46">
        <v>5222</v>
      </c>
      <c r="B129" s="5" t="s">
        <v>227</v>
      </c>
      <c r="C129" s="36">
        <v>0</v>
      </c>
      <c r="D129" s="33">
        <v>0</v>
      </c>
      <c r="E129" s="5"/>
    </row>
    <row r="130" spans="1:5" ht="9.75" customHeight="1" x14ac:dyDescent="0.25">
      <c r="A130" s="45">
        <v>5230</v>
      </c>
      <c r="B130" s="31" t="s">
        <v>164</v>
      </c>
      <c r="C130" s="32">
        <v>0</v>
      </c>
      <c r="D130" s="33">
        <v>0</v>
      </c>
      <c r="E130" s="5"/>
    </row>
    <row r="131" spans="1:5" ht="9.75" customHeight="1" x14ac:dyDescent="0.25">
      <c r="A131" s="46">
        <v>5231</v>
      </c>
      <c r="B131" s="5" t="s">
        <v>229</v>
      </c>
      <c r="C131" s="36">
        <v>0</v>
      </c>
      <c r="D131" s="33">
        <v>0</v>
      </c>
      <c r="E131" s="5"/>
    </row>
    <row r="132" spans="1:5" ht="9.75" customHeight="1" x14ac:dyDescent="0.25">
      <c r="A132" s="46">
        <v>5232</v>
      </c>
      <c r="B132" s="5" t="s">
        <v>230</v>
      </c>
      <c r="C132" s="36">
        <v>0</v>
      </c>
      <c r="D132" s="33">
        <v>0</v>
      </c>
      <c r="E132" s="5"/>
    </row>
    <row r="133" spans="1:5" ht="9.75" customHeight="1" x14ac:dyDescent="0.25">
      <c r="A133" s="45">
        <v>5240</v>
      </c>
      <c r="B133" s="31" t="s">
        <v>231</v>
      </c>
      <c r="C133" s="32">
        <v>0</v>
      </c>
      <c r="D133" s="33">
        <v>0</v>
      </c>
      <c r="E133" s="5"/>
    </row>
    <row r="134" spans="1:5" ht="9.75" customHeight="1" x14ac:dyDescent="0.25">
      <c r="A134" s="46">
        <v>5241</v>
      </c>
      <c r="B134" s="5" t="s">
        <v>232</v>
      </c>
      <c r="C134" s="36">
        <v>0</v>
      </c>
      <c r="D134" s="33">
        <v>0</v>
      </c>
      <c r="E134" s="5"/>
    </row>
    <row r="135" spans="1:5" ht="9.75" customHeight="1" x14ac:dyDescent="0.25">
      <c r="A135" s="46">
        <v>5242</v>
      </c>
      <c r="B135" s="5" t="s">
        <v>234</v>
      </c>
      <c r="C135" s="36">
        <v>0</v>
      </c>
      <c r="D135" s="33">
        <v>0</v>
      </c>
      <c r="E135" s="5"/>
    </row>
    <row r="136" spans="1:5" ht="9.75" customHeight="1" x14ac:dyDescent="0.25">
      <c r="A136" s="46">
        <v>5243</v>
      </c>
      <c r="B136" s="5" t="s">
        <v>235</v>
      </c>
      <c r="C136" s="36">
        <v>0</v>
      </c>
      <c r="D136" s="33">
        <v>0</v>
      </c>
      <c r="E136" s="5"/>
    </row>
    <row r="137" spans="1:5" ht="9.75" customHeight="1" x14ac:dyDescent="0.25">
      <c r="A137" s="46">
        <v>5244</v>
      </c>
      <c r="B137" s="5" t="s">
        <v>237</v>
      </c>
      <c r="C137" s="36">
        <v>0</v>
      </c>
      <c r="D137" s="33">
        <v>0</v>
      </c>
      <c r="E137" s="5"/>
    </row>
    <row r="138" spans="1:5" ht="9.75" customHeight="1" x14ac:dyDescent="0.25">
      <c r="A138" s="45">
        <v>5250</v>
      </c>
      <c r="B138" s="31" t="s">
        <v>165</v>
      </c>
      <c r="C138" s="32">
        <v>0</v>
      </c>
      <c r="D138" s="33">
        <v>0</v>
      </c>
      <c r="E138" s="5"/>
    </row>
    <row r="139" spans="1:5" ht="9.75" customHeight="1" x14ac:dyDescent="0.25">
      <c r="A139" s="46">
        <v>5251</v>
      </c>
      <c r="B139" s="5" t="s">
        <v>238</v>
      </c>
      <c r="C139" s="36">
        <v>0</v>
      </c>
      <c r="D139" s="33">
        <v>0</v>
      </c>
      <c r="E139" s="5"/>
    </row>
    <row r="140" spans="1:5" ht="9.75" customHeight="1" x14ac:dyDescent="0.25">
      <c r="A140" s="46">
        <v>5252</v>
      </c>
      <c r="B140" s="5" t="s">
        <v>239</v>
      </c>
      <c r="C140" s="36">
        <v>0</v>
      </c>
      <c r="D140" s="33">
        <v>0</v>
      </c>
      <c r="E140" s="5"/>
    </row>
    <row r="141" spans="1:5" ht="9.75" customHeight="1" x14ac:dyDescent="0.25">
      <c r="A141" s="46">
        <v>5259</v>
      </c>
      <c r="B141" s="5" t="s">
        <v>240</v>
      </c>
      <c r="C141" s="36">
        <v>0</v>
      </c>
      <c r="D141" s="33">
        <v>0</v>
      </c>
      <c r="E141" s="5"/>
    </row>
    <row r="142" spans="1:5" ht="9.75" customHeight="1" x14ac:dyDescent="0.25">
      <c r="A142" s="45">
        <v>5260</v>
      </c>
      <c r="B142" s="31" t="s">
        <v>241</v>
      </c>
      <c r="C142" s="32">
        <v>0</v>
      </c>
      <c r="D142" s="33">
        <v>0</v>
      </c>
      <c r="E142" s="5"/>
    </row>
    <row r="143" spans="1:5" ht="9.75" customHeight="1" x14ac:dyDescent="0.25">
      <c r="A143" s="46">
        <v>5261</v>
      </c>
      <c r="B143" s="5" t="s">
        <v>242</v>
      </c>
      <c r="C143" s="36">
        <v>0</v>
      </c>
      <c r="D143" s="33">
        <v>0</v>
      </c>
      <c r="E143" s="5"/>
    </row>
    <row r="144" spans="1:5" ht="9.75" customHeight="1" x14ac:dyDescent="0.25">
      <c r="A144" s="46">
        <v>5262</v>
      </c>
      <c r="B144" s="5" t="s">
        <v>243</v>
      </c>
      <c r="C144" s="36">
        <v>0</v>
      </c>
      <c r="D144" s="33">
        <v>0</v>
      </c>
      <c r="E144" s="5"/>
    </row>
    <row r="145" spans="1:5" ht="9.75" customHeight="1" x14ac:dyDescent="0.25">
      <c r="A145" s="45">
        <v>5270</v>
      </c>
      <c r="B145" s="31" t="s">
        <v>244</v>
      </c>
      <c r="C145" s="32">
        <v>0</v>
      </c>
      <c r="D145" s="33">
        <v>0</v>
      </c>
      <c r="E145" s="5"/>
    </row>
    <row r="146" spans="1:5" ht="9.75" customHeight="1" x14ac:dyDescent="0.25">
      <c r="A146" s="46">
        <v>5271</v>
      </c>
      <c r="B146" s="5" t="s">
        <v>245</v>
      </c>
      <c r="C146" s="36">
        <v>0</v>
      </c>
      <c r="D146" s="33">
        <v>0</v>
      </c>
      <c r="E146" s="5"/>
    </row>
    <row r="147" spans="1:5" ht="9.75" customHeight="1" x14ac:dyDescent="0.25">
      <c r="A147" s="45">
        <v>5280</v>
      </c>
      <c r="B147" s="31" t="s">
        <v>246</v>
      </c>
      <c r="C147" s="32">
        <v>0</v>
      </c>
      <c r="D147" s="33">
        <v>0</v>
      </c>
      <c r="E147" s="5"/>
    </row>
    <row r="148" spans="1:5" ht="9.75" customHeight="1" x14ac:dyDescent="0.25">
      <c r="A148" s="46">
        <v>5281</v>
      </c>
      <c r="B148" s="5" t="s">
        <v>247</v>
      </c>
      <c r="C148" s="36">
        <v>0</v>
      </c>
      <c r="D148" s="33">
        <v>0</v>
      </c>
      <c r="E148" s="5"/>
    </row>
    <row r="149" spans="1:5" ht="9.75" customHeight="1" x14ac:dyDescent="0.25">
      <c r="A149" s="46">
        <v>5282</v>
      </c>
      <c r="B149" s="5" t="s">
        <v>248</v>
      </c>
      <c r="C149" s="36">
        <v>0</v>
      </c>
      <c r="D149" s="33">
        <v>0</v>
      </c>
      <c r="E149" s="5"/>
    </row>
    <row r="150" spans="1:5" ht="9.75" customHeight="1" x14ac:dyDescent="0.25">
      <c r="A150" s="46">
        <v>5283</v>
      </c>
      <c r="B150" s="5" t="s">
        <v>249</v>
      </c>
      <c r="C150" s="36">
        <v>0</v>
      </c>
      <c r="D150" s="33">
        <v>0</v>
      </c>
      <c r="E150" s="5"/>
    </row>
    <row r="151" spans="1:5" ht="9.75" customHeight="1" x14ac:dyDescent="0.25">
      <c r="A151" s="46">
        <v>5284</v>
      </c>
      <c r="B151" s="5" t="s">
        <v>250</v>
      </c>
      <c r="C151" s="36">
        <v>0</v>
      </c>
      <c r="D151" s="33">
        <v>0</v>
      </c>
      <c r="E151" s="5"/>
    </row>
    <row r="152" spans="1:5" ht="9.75" customHeight="1" x14ac:dyDescent="0.25">
      <c r="A152" s="46">
        <v>5285</v>
      </c>
      <c r="B152" s="5" t="s">
        <v>251</v>
      </c>
      <c r="C152" s="36">
        <v>0</v>
      </c>
      <c r="D152" s="33">
        <v>0</v>
      </c>
      <c r="E152" s="5"/>
    </row>
    <row r="153" spans="1:5" ht="9.75" customHeight="1" x14ac:dyDescent="0.25">
      <c r="A153" s="45">
        <v>5290</v>
      </c>
      <c r="B153" s="31" t="s">
        <v>252</v>
      </c>
      <c r="C153" s="32">
        <v>0</v>
      </c>
      <c r="D153" s="33">
        <v>0</v>
      </c>
      <c r="E153" s="5"/>
    </row>
    <row r="154" spans="1:5" ht="9.75" customHeight="1" x14ac:dyDescent="0.25">
      <c r="A154" s="46">
        <v>5291</v>
      </c>
      <c r="B154" s="5" t="s">
        <v>253</v>
      </c>
      <c r="C154" s="36">
        <v>0</v>
      </c>
      <c r="D154" s="33">
        <v>0</v>
      </c>
      <c r="E154" s="5"/>
    </row>
    <row r="155" spans="1:5" ht="9.75" customHeight="1" x14ac:dyDescent="0.25">
      <c r="A155" s="46">
        <v>5292</v>
      </c>
      <c r="B155" s="5" t="s">
        <v>254</v>
      </c>
      <c r="C155" s="36">
        <v>0</v>
      </c>
      <c r="D155" s="33">
        <v>0</v>
      </c>
      <c r="E155" s="5"/>
    </row>
    <row r="156" spans="1:5" ht="9.75" customHeight="1" x14ac:dyDescent="0.25">
      <c r="A156" s="45">
        <v>5300</v>
      </c>
      <c r="B156" s="31" t="s">
        <v>255</v>
      </c>
      <c r="C156" s="32">
        <v>0</v>
      </c>
      <c r="D156" s="33">
        <v>0</v>
      </c>
      <c r="E156" s="5"/>
    </row>
    <row r="157" spans="1:5" ht="9.75" customHeight="1" x14ac:dyDescent="0.25">
      <c r="A157" s="45">
        <v>5310</v>
      </c>
      <c r="B157" s="31" t="s">
        <v>155</v>
      </c>
      <c r="C157" s="32">
        <v>0</v>
      </c>
      <c r="D157" s="33">
        <v>0</v>
      </c>
      <c r="E157" s="5"/>
    </row>
    <row r="158" spans="1:5" ht="9.75" customHeight="1" x14ac:dyDescent="0.25">
      <c r="A158" s="46">
        <v>5311</v>
      </c>
      <c r="B158" s="5" t="s">
        <v>256</v>
      </c>
      <c r="C158" s="36">
        <v>0</v>
      </c>
      <c r="D158" s="33">
        <v>0</v>
      </c>
      <c r="E158" s="5"/>
    </row>
    <row r="159" spans="1:5" ht="9.75" customHeight="1" x14ac:dyDescent="0.25">
      <c r="A159" s="46">
        <v>5312</v>
      </c>
      <c r="B159" s="5" t="s">
        <v>257</v>
      </c>
      <c r="C159" s="36">
        <v>0</v>
      </c>
      <c r="D159" s="33">
        <v>0</v>
      </c>
      <c r="E159" s="5"/>
    </row>
    <row r="160" spans="1:5" ht="9.75" customHeight="1" x14ac:dyDescent="0.25">
      <c r="A160" s="45">
        <v>5320</v>
      </c>
      <c r="B160" s="31" t="s">
        <v>156</v>
      </c>
      <c r="C160" s="32">
        <v>0</v>
      </c>
      <c r="D160" s="33">
        <v>0</v>
      </c>
      <c r="E160" s="5"/>
    </row>
    <row r="161" spans="1:5" ht="9.75" customHeight="1" x14ac:dyDescent="0.25">
      <c r="A161" s="46">
        <v>5321</v>
      </c>
      <c r="B161" s="5" t="s">
        <v>258</v>
      </c>
      <c r="C161" s="36">
        <v>0</v>
      </c>
      <c r="D161" s="33">
        <v>0</v>
      </c>
      <c r="E161" s="5"/>
    </row>
    <row r="162" spans="1:5" ht="9.75" customHeight="1" x14ac:dyDescent="0.25">
      <c r="A162" s="46">
        <v>5322</v>
      </c>
      <c r="B162" s="5" t="s">
        <v>259</v>
      </c>
      <c r="C162" s="36">
        <v>0</v>
      </c>
      <c r="D162" s="33">
        <v>0</v>
      </c>
      <c r="E162" s="5"/>
    </row>
    <row r="163" spans="1:5" ht="9.75" customHeight="1" x14ac:dyDescent="0.25">
      <c r="A163" s="45">
        <v>5330</v>
      </c>
      <c r="B163" s="31" t="s">
        <v>157</v>
      </c>
      <c r="C163" s="32">
        <v>0</v>
      </c>
      <c r="D163" s="33">
        <v>0</v>
      </c>
      <c r="E163" s="5"/>
    </row>
    <row r="164" spans="1:5" ht="9.75" customHeight="1" x14ac:dyDescent="0.25">
      <c r="A164" s="46">
        <v>5331</v>
      </c>
      <c r="B164" s="5" t="s">
        <v>260</v>
      </c>
      <c r="C164" s="36">
        <v>0</v>
      </c>
      <c r="D164" s="33">
        <v>0</v>
      </c>
      <c r="E164" s="5"/>
    </row>
    <row r="165" spans="1:5" ht="9.75" customHeight="1" x14ac:dyDescent="0.25">
      <c r="A165" s="46">
        <v>5332</v>
      </c>
      <c r="B165" s="5" t="s">
        <v>261</v>
      </c>
      <c r="C165" s="36">
        <v>0</v>
      </c>
      <c r="D165" s="33">
        <v>0</v>
      </c>
      <c r="E165" s="5"/>
    </row>
    <row r="166" spans="1:5" ht="9.75" customHeight="1" x14ac:dyDescent="0.25">
      <c r="A166" s="45">
        <v>5400</v>
      </c>
      <c r="B166" s="31" t="s">
        <v>262</v>
      </c>
      <c r="C166" s="32">
        <v>0</v>
      </c>
      <c r="D166" s="33">
        <v>0</v>
      </c>
      <c r="E166" s="5"/>
    </row>
    <row r="167" spans="1:5" ht="9.75" customHeight="1" x14ac:dyDescent="0.25">
      <c r="A167" s="45">
        <v>5410</v>
      </c>
      <c r="B167" s="31" t="s">
        <v>263</v>
      </c>
      <c r="C167" s="32">
        <v>0</v>
      </c>
      <c r="D167" s="33">
        <v>0</v>
      </c>
      <c r="E167" s="5"/>
    </row>
    <row r="168" spans="1:5" ht="9.75" customHeight="1" x14ac:dyDescent="0.25">
      <c r="A168" s="46">
        <v>5411</v>
      </c>
      <c r="B168" s="5" t="s">
        <v>264</v>
      </c>
      <c r="C168" s="36">
        <v>0</v>
      </c>
      <c r="D168" s="33">
        <v>0</v>
      </c>
      <c r="E168" s="5"/>
    </row>
    <row r="169" spans="1:5" ht="9.75" customHeight="1" x14ac:dyDescent="0.25">
      <c r="A169" s="46">
        <v>5412</v>
      </c>
      <c r="B169" s="5" t="s">
        <v>265</v>
      </c>
      <c r="C169" s="36">
        <v>0</v>
      </c>
      <c r="D169" s="33">
        <v>0</v>
      </c>
      <c r="E169" s="5"/>
    </row>
    <row r="170" spans="1:5" ht="9.75" customHeight="1" x14ac:dyDescent="0.25">
      <c r="A170" s="45">
        <v>5420</v>
      </c>
      <c r="B170" s="31" t="s">
        <v>266</v>
      </c>
      <c r="C170" s="32">
        <v>0</v>
      </c>
      <c r="D170" s="33">
        <v>0</v>
      </c>
      <c r="E170" s="5"/>
    </row>
    <row r="171" spans="1:5" ht="9.75" customHeight="1" x14ac:dyDescent="0.25">
      <c r="A171" s="46">
        <v>5421</v>
      </c>
      <c r="B171" s="5" t="s">
        <v>267</v>
      </c>
      <c r="C171" s="36">
        <v>0</v>
      </c>
      <c r="D171" s="33">
        <v>0</v>
      </c>
      <c r="E171" s="5"/>
    </row>
    <row r="172" spans="1:5" ht="9.75" customHeight="1" x14ac:dyDescent="0.25">
      <c r="A172" s="46">
        <v>5422</v>
      </c>
      <c r="B172" s="5" t="s">
        <v>268</v>
      </c>
      <c r="C172" s="36">
        <v>0</v>
      </c>
      <c r="D172" s="33">
        <v>0</v>
      </c>
      <c r="E172" s="5"/>
    </row>
    <row r="173" spans="1:5" ht="9.75" customHeight="1" x14ac:dyDescent="0.25">
      <c r="A173" s="45">
        <v>5430</v>
      </c>
      <c r="B173" s="31" t="s">
        <v>269</v>
      </c>
      <c r="C173" s="32">
        <v>0</v>
      </c>
      <c r="D173" s="33">
        <v>0</v>
      </c>
      <c r="E173" s="5"/>
    </row>
    <row r="174" spans="1:5" ht="9.75" customHeight="1" x14ac:dyDescent="0.25">
      <c r="A174" s="46">
        <v>5431</v>
      </c>
      <c r="B174" s="5" t="s">
        <v>270</v>
      </c>
      <c r="C174" s="36">
        <v>0</v>
      </c>
      <c r="D174" s="33">
        <v>0</v>
      </c>
      <c r="E174" s="5"/>
    </row>
    <row r="175" spans="1:5" ht="9.75" customHeight="1" x14ac:dyDescent="0.25">
      <c r="A175" s="46">
        <v>5432</v>
      </c>
      <c r="B175" s="5" t="s">
        <v>271</v>
      </c>
      <c r="C175" s="36">
        <v>0</v>
      </c>
      <c r="D175" s="33">
        <v>0</v>
      </c>
      <c r="E175" s="5"/>
    </row>
    <row r="176" spans="1:5" ht="9.75" customHeight="1" x14ac:dyDescent="0.25">
      <c r="A176" s="45">
        <v>5440</v>
      </c>
      <c r="B176" s="31" t="s">
        <v>272</v>
      </c>
      <c r="C176" s="32">
        <v>0</v>
      </c>
      <c r="D176" s="33">
        <v>0</v>
      </c>
      <c r="E176" s="5"/>
    </row>
    <row r="177" spans="1:5" ht="9.75" customHeight="1" x14ac:dyDescent="0.25">
      <c r="A177" s="46">
        <v>5441</v>
      </c>
      <c r="B177" s="5" t="s">
        <v>272</v>
      </c>
      <c r="C177" s="36">
        <v>0</v>
      </c>
      <c r="D177" s="33">
        <v>0</v>
      </c>
      <c r="E177" s="5"/>
    </row>
    <row r="178" spans="1:5" ht="9.75" customHeight="1" x14ac:dyDescent="0.25">
      <c r="A178" s="45">
        <v>5450</v>
      </c>
      <c r="B178" s="31" t="s">
        <v>273</v>
      </c>
      <c r="C178" s="32">
        <v>0</v>
      </c>
      <c r="D178" s="33">
        <v>0</v>
      </c>
      <c r="E178" s="5"/>
    </row>
    <row r="179" spans="1:5" ht="9.75" customHeight="1" x14ac:dyDescent="0.25">
      <c r="A179" s="46">
        <v>5451</v>
      </c>
      <c r="B179" s="5" t="s">
        <v>274</v>
      </c>
      <c r="C179" s="36">
        <v>0</v>
      </c>
      <c r="D179" s="33">
        <v>0</v>
      </c>
      <c r="E179" s="5"/>
    </row>
    <row r="180" spans="1:5" ht="9.75" customHeight="1" x14ac:dyDescent="0.25">
      <c r="A180" s="46">
        <v>5452</v>
      </c>
      <c r="B180" s="5" t="s">
        <v>275</v>
      </c>
      <c r="C180" s="36">
        <v>0</v>
      </c>
      <c r="D180" s="33">
        <v>0</v>
      </c>
      <c r="E180" s="5"/>
    </row>
    <row r="181" spans="1:5" ht="23.25" x14ac:dyDescent="0.25">
      <c r="A181" s="45">
        <v>5500</v>
      </c>
      <c r="B181" s="31" t="s">
        <v>276</v>
      </c>
      <c r="C181" s="32">
        <v>64880.34</v>
      </c>
      <c r="D181" s="33">
        <v>1.397857548057037E-2</v>
      </c>
      <c r="E181" s="37" t="s">
        <v>1545</v>
      </c>
    </row>
    <row r="182" spans="1:5" ht="23.25" x14ac:dyDescent="0.25">
      <c r="A182" s="45">
        <v>5510</v>
      </c>
      <c r="B182" s="31" t="s">
        <v>277</v>
      </c>
      <c r="C182" s="32">
        <v>64880.34</v>
      </c>
      <c r="D182" s="33">
        <v>1.397857548057037E-2</v>
      </c>
      <c r="E182" s="37" t="s">
        <v>1545</v>
      </c>
    </row>
    <row r="183" spans="1:5" ht="9.75" customHeight="1" x14ac:dyDescent="0.25">
      <c r="A183" s="46">
        <v>5511</v>
      </c>
      <c r="B183" s="5" t="s">
        <v>278</v>
      </c>
      <c r="C183" s="36">
        <v>0</v>
      </c>
      <c r="D183" s="33">
        <v>0</v>
      </c>
      <c r="E183" s="5"/>
    </row>
    <row r="184" spans="1:5" ht="9.75" customHeight="1" x14ac:dyDescent="0.25">
      <c r="A184" s="46">
        <v>5512</v>
      </c>
      <c r="B184" s="5" t="s">
        <v>279</v>
      </c>
      <c r="C184" s="36">
        <v>0</v>
      </c>
      <c r="D184" s="33">
        <v>0</v>
      </c>
      <c r="E184" s="5"/>
    </row>
    <row r="185" spans="1:5" ht="9.75" customHeight="1" x14ac:dyDescent="0.25">
      <c r="A185" s="46">
        <v>5513</v>
      </c>
      <c r="B185" s="5" t="s">
        <v>280</v>
      </c>
      <c r="C185" s="36">
        <v>0</v>
      </c>
      <c r="D185" s="33">
        <v>0</v>
      </c>
      <c r="E185" s="5"/>
    </row>
    <row r="186" spans="1:5" ht="9.75" customHeight="1" x14ac:dyDescent="0.25">
      <c r="A186" s="46">
        <v>5514</v>
      </c>
      <c r="B186" s="5" t="s">
        <v>282</v>
      </c>
      <c r="C186" s="36">
        <v>0</v>
      </c>
      <c r="D186" s="33">
        <v>0</v>
      </c>
      <c r="E186" s="5"/>
    </row>
    <row r="187" spans="1:5" ht="9.75" customHeight="1" x14ac:dyDescent="0.25">
      <c r="A187" s="46">
        <v>5515</v>
      </c>
      <c r="B187" s="5" t="s">
        <v>283</v>
      </c>
      <c r="C187" s="36">
        <v>34952.339999999997</v>
      </c>
      <c r="D187" s="33">
        <v>7.5305388799220057E-3</v>
      </c>
      <c r="E187" s="5"/>
    </row>
    <row r="188" spans="1:5" ht="9.75" customHeight="1" x14ac:dyDescent="0.25">
      <c r="A188" s="46">
        <v>5516</v>
      </c>
      <c r="B188" s="5" t="s">
        <v>284</v>
      </c>
      <c r="C188" s="36">
        <v>0</v>
      </c>
      <c r="D188" s="33">
        <v>0</v>
      </c>
      <c r="E188" s="5"/>
    </row>
    <row r="189" spans="1:5" ht="9.75" customHeight="1" x14ac:dyDescent="0.25">
      <c r="A189" s="46">
        <v>5517</v>
      </c>
      <c r="B189" s="5" t="s">
        <v>285</v>
      </c>
      <c r="C189" s="36">
        <v>29928</v>
      </c>
      <c r="D189" s="33">
        <v>6.4480366006483634E-3</v>
      </c>
      <c r="E189" s="5"/>
    </row>
    <row r="190" spans="1:5" ht="9.75" customHeight="1" x14ac:dyDescent="0.25">
      <c r="A190" s="46">
        <v>5518</v>
      </c>
      <c r="B190" s="5" t="s">
        <v>286</v>
      </c>
      <c r="C190" s="36">
        <v>0</v>
      </c>
      <c r="D190" s="33">
        <v>0</v>
      </c>
      <c r="E190" s="5"/>
    </row>
    <row r="191" spans="1:5" ht="9.75" customHeight="1" x14ac:dyDescent="0.25">
      <c r="A191" s="45">
        <v>5520</v>
      </c>
      <c r="B191" s="31" t="s">
        <v>287</v>
      </c>
      <c r="C191" s="32">
        <v>0</v>
      </c>
      <c r="D191" s="33">
        <v>0</v>
      </c>
      <c r="E191" s="5"/>
    </row>
    <row r="192" spans="1:5" ht="9.75" customHeight="1" x14ac:dyDescent="0.25">
      <c r="A192" s="46">
        <v>5521</v>
      </c>
      <c r="B192" s="5" t="s">
        <v>288</v>
      </c>
      <c r="C192" s="36">
        <v>0</v>
      </c>
      <c r="D192" s="33">
        <v>0</v>
      </c>
      <c r="E192" s="5"/>
    </row>
    <row r="193" spans="1:5" ht="9.75" customHeight="1" x14ac:dyDescent="0.25">
      <c r="A193" s="46">
        <v>5522</v>
      </c>
      <c r="B193" s="5" t="s">
        <v>289</v>
      </c>
      <c r="C193" s="36">
        <v>0</v>
      </c>
      <c r="D193" s="33">
        <v>0</v>
      </c>
      <c r="E193" s="5"/>
    </row>
    <row r="194" spans="1:5" ht="9.75" customHeight="1" x14ac:dyDescent="0.25">
      <c r="A194" s="45">
        <v>5530</v>
      </c>
      <c r="B194" s="31" t="s">
        <v>290</v>
      </c>
      <c r="C194" s="32">
        <v>0</v>
      </c>
      <c r="D194" s="33">
        <v>0</v>
      </c>
      <c r="E194" s="5"/>
    </row>
    <row r="195" spans="1:5" ht="9.75" customHeight="1" x14ac:dyDescent="0.25">
      <c r="A195" s="46">
        <v>5531</v>
      </c>
      <c r="B195" s="5" t="s">
        <v>291</v>
      </c>
      <c r="C195" s="36">
        <v>0</v>
      </c>
      <c r="D195" s="33">
        <v>0</v>
      </c>
      <c r="E195" s="5"/>
    </row>
    <row r="196" spans="1:5" ht="9.75" customHeight="1" x14ac:dyDescent="0.25">
      <c r="A196" s="46">
        <v>5532</v>
      </c>
      <c r="B196" s="5" t="s">
        <v>292</v>
      </c>
      <c r="C196" s="36">
        <v>0</v>
      </c>
      <c r="D196" s="33">
        <v>0</v>
      </c>
      <c r="E196" s="5"/>
    </row>
    <row r="197" spans="1:5" ht="9.75" customHeight="1" x14ac:dyDescent="0.25">
      <c r="A197" s="46">
        <v>5533</v>
      </c>
      <c r="B197" s="5" t="s">
        <v>293</v>
      </c>
      <c r="C197" s="36">
        <v>0</v>
      </c>
      <c r="D197" s="33">
        <v>0</v>
      </c>
      <c r="E197" s="5"/>
    </row>
    <row r="198" spans="1:5" ht="9.75" customHeight="1" x14ac:dyDescent="0.25">
      <c r="A198" s="46">
        <v>5534</v>
      </c>
      <c r="B198" s="5" t="s">
        <v>294</v>
      </c>
      <c r="C198" s="36">
        <v>0</v>
      </c>
      <c r="D198" s="33">
        <v>0</v>
      </c>
      <c r="E198" s="5"/>
    </row>
    <row r="199" spans="1:5" ht="9.75" customHeight="1" x14ac:dyDescent="0.25">
      <c r="A199" s="46">
        <v>5535</v>
      </c>
      <c r="B199" s="5" t="s">
        <v>295</v>
      </c>
      <c r="C199" s="36">
        <v>0</v>
      </c>
      <c r="D199" s="33">
        <v>0</v>
      </c>
      <c r="E199" s="5"/>
    </row>
    <row r="200" spans="1:5" ht="9.75" customHeight="1" x14ac:dyDescent="0.25">
      <c r="A200" s="45">
        <v>5590</v>
      </c>
      <c r="B200" s="31" t="s">
        <v>297</v>
      </c>
      <c r="C200" s="32">
        <v>0</v>
      </c>
      <c r="D200" s="33">
        <v>0</v>
      </c>
      <c r="E200" s="5"/>
    </row>
    <row r="201" spans="1:5" ht="9.75" customHeight="1" x14ac:dyDescent="0.25">
      <c r="A201" s="46">
        <v>5591</v>
      </c>
      <c r="B201" s="5" t="s">
        <v>298</v>
      </c>
      <c r="C201" s="36">
        <v>0</v>
      </c>
      <c r="D201" s="33">
        <v>0</v>
      </c>
      <c r="E201" s="5"/>
    </row>
    <row r="202" spans="1:5" ht="9.75" customHeight="1" x14ac:dyDescent="0.25">
      <c r="A202" s="46">
        <v>5592</v>
      </c>
      <c r="B202" s="5" t="s">
        <v>299</v>
      </c>
      <c r="C202" s="36">
        <v>0</v>
      </c>
      <c r="D202" s="33">
        <v>0</v>
      </c>
      <c r="E202" s="5"/>
    </row>
    <row r="203" spans="1:5" ht="9.75" customHeight="1" x14ac:dyDescent="0.25">
      <c r="A203" s="46">
        <v>5593</v>
      </c>
      <c r="B203" s="5" t="s">
        <v>300</v>
      </c>
      <c r="C203" s="36">
        <v>0</v>
      </c>
      <c r="D203" s="33">
        <v>0</v>
      </c>
      <c r="E203" s="5"/>
    </row>
    <row r="204" spans="1:5" ht="9.75" customHeight="1" x14ac:dyDescent="0.25">
      <c r="A204" s="46">
        <v>5594</v>
      </c>
      <c r="B204" s="5" t="s">
        <v>301</v>
      </c>
      <c r="C204" s="36">
        <v>0</v>
      </c>
      <c r="D204" s="33">
        <v>0</v>
      </c>
      <c r="E204" s="5"/>
    </row>
    <row r="205" spans="1:5" ht="9.75" customHeight="1" x14ac:dyDescent="0.25">
      <c r="A205" s="46">
        <v>5595</v>
      </c>
      <c r="B205" s="5" t="s">
        <v>302</v>
      </c>
      <c r="C205" s="36">
        <v>0</v>
      </c>
      <c r="D205" s="33">
        <v>0</v>
      </c>
      <c r="E205" s="5"/>
    </row>
    <row r="206" spans="1:5" ht="9.75" customHeight="1" x14ac:dyDescent="0.25">
      <c r="A206" s="46">
        <v>5596</v>
      </c>
      <c r="B206" s="5" t="s">
        <v>183</v>
      </c>
      <c r="C206" s="36">
        <v>0</v>
      </c>
      <c r="D206" s="33">
        <v>0</v>
      </c>
      <c r="E206" s="5"/>
    </row>
    <row r="207" spans="1:5" ht="9.75" customHeight="1" x14ac:dyDescent="0.25">
      <c r="A207" s="46">
        <v>5597</v>
      </c>
      <c r="B207" s="5" t="s">
        <v>303</v>
      </c>
      <c r="C207" s="36">
        <v>0</v>
      </c>
      <c r="D207" s="33">
        <v>0</v>
      </c>
      <c r="E207" s="5"/>
    </row>
    <row r="208" spans="1:5" ht="9.75" customHeight="1" x14ac:dyDescent="0.25">
      <c r="A208" s="46">
        <v>5598</v>
      </c>
      <c r="B208" s="5" t="s">
        <v>304</v>
      </c>
      <c r="C208" s="36">
        <v>0</v>
      </c>
      <c r="D208" s="33">
        <v>0</v>
      </c>
      <c r="E208" s="5"/>
    </row>
    <row r="209" spans="1:5" ht="9.75" customHeight="1" x14ac:dyDescent="0.25">
      <c r="A209" s="46">
        <v>5599</v>
      </c>
      <c r="B209" s="5" t="s">
        <v>305</v>
      </c>
      <c r="C209" s="36">
        <v>0</v>
      </c>
      <c r="D209" s="33">
        <v>0</v>
      </c>
      <c r="E209" s="5"/>
    </row>
    <row r="210" spans="1:5" ht="9.75" customHeight="1" x14ac:dyDescent="0.25">
      <c r="A210" s="45">
        <v>5600</v>
      </c>
      <c r="B210" s="31" t="s">
        <v>306</v>
      </c>
      <c r="C210" s="32">
        <v>0</v>
      </c>
      <c r="D210" s="33">
        <v>0</v>
      </c>
      <c r="E210" s="5"/>
    </row>
    <row r="211" spans="1:5" ht="9.75" customHeight="1" x14ac:dyDescent="0.25">
      <c r="A211" s="45">
        <v>5610</v>
      </c>
      <c r="B211" s="31" t="s">
        <v>307</v>
      </c>
      <c r="C211" s="32">
        <v>0</v>
      </c>
      <c r="D211" s="33">
        <v>0</v>
      </c>
      <c r="E211" s="5"/>
    </row>
    <row r="212" spans="1:5" ht="9.75" customHeight="1" x14ac:dyDescent="0.25">
      <c r="A212" s="46">
        <v>5611</v>
      </c>
      <c r="B212" s="5" t="s">
        <v>308</v>
      </c>
      <c r="C212" s="36">
        <v>0</v>
      </c>
      <c r="D212" s="33">
        <v>0</v>
      </c>
      <c r="E212" s="5"/>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3A000000}"/>
  <mergeCells count="4">
    <mergeCell ref="A1:C1"/>
    <mergeCell ref="A2:C2"/>
    <mergeCell ref="A3:C3"/>
    <mergeCell ref="A4:C4"/>
  </mergeCells>
  <pageMargins left="0.7" right="0.7" top="0.75" bottom="0.75" header="0" footer="0"/>
  <pageSetup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39"/>
  <sheetViews>
    <sheetView showGridLines="0" view="pageBreakPreview" zoomScaleNormal="100" zoomScaleSheetLayoutView="100" workbookViewId="0">
      <selection activeCell="A36" sqref="A36"/>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26" width="9.140625" customWidth="1"/>
  </cols>
  <sheetData>
    <row r="1" spans="1:5" ht="11.25" customHeight="1" x14ac:dyDescent="0.25">
      <c r="A1" s="502" t="s">
        <v>1956</v>
      </c>
      <c r="B1" s="503"/>
      <c r="C1" s="503"/>
      <c r="D1" s="52" t="s">
        <v>92</v>
      </c>
      <c r="E1" s="20">
        <v>2024</v>
      </c>
    </row>
    <row r="2" spans="1:5" ht="11.25" customHeight="1" x14ac:dyDescent="0.25">
      <c r="A2" s="502" t="s">
        <v>489</v>
      </c>
      <c r="B2" s="503"/>
      <c r="C2" s="503"/>
      <c r="D2" s="52" t="s">
        <v>94</v>
      </c>
      <c r="E2" s="20" t="s">
        <v>636</v>
      </c>
    </row>
    <row r="3" spans="1:5" ht="11.25" customHeight="1" x14ac:dyDescent="0.25">
      <c r="A3" s="502" t="s">
        <v>1957</v>
      </c>
      <c r="B3" s="503"/>
      <c r="C3" s="503"/>
      <c r="D3" s="52" t="s">
        <v>95</v>
      </c>
      <c r="E3" s="20" t="s">
        <v>638</v>
      </c>
    </row>
    <row r="4" spans="1:5" ht="11.25" customHeight="1" x14ac:dyDescent="0.25">
      <c r="A4" s="502" t="s">
        <v>96</v>
      </c>
      <c r="B4" s="503"/>
      <c r="C4" s="503"/>
      <c r="D4" s="52"/>
      <c r="E4" s="20"/>
    </row>
    <row r="5" spans="1:5" ht="10.9" customHeight="1" x14ac:dyDescent="0.25">
      <c r="A5" s="22" t="s">
        <v>97</v>
      </c>
      <c r="B5" s="23"/>
      <c r="C5" s="23"/>
      <c r="D5" s="23"/>
      <c r="E5" s="23"/>
    </row>
    <row r="6" spans="1:5" ht="10.9" customHeight="1" x14ac:dyDescent="0.25">
      <c r="A6" s="25"/>
      <c r="B6" s="25"/>
      <c r="C6" s="25"/>
      <c r="D6" s="25"/>
      <c r="E6" s="25"/>
    </row>
    <row r="7" spans="1:5" ht="10.9" customHeight="1" x14ac:dyDescent="0.25">
      <c r="A7" s="23" t="s">
        <v>490</v>
      </c>
      <c r="B7" s="23"/>
      <c r="C7" s="23"/>
      <c r="D7" s="23"/>
      <c r="E7" s="25"/>
    </row>
    <row r="8" spans="1:5" ht="10.9" customHeight="1" x14ac:dyDescent="0.25">
      <c r="A8" s="28" t="s">
        <v>99</v>
      </c>
      <c r="B8" s="28" t="s">
        <v>100</v>
      </c>
      <c r="C8" s="27">
        <v>2024</v>
      </c>
      <c r="D8" s="27">
        <v>2023</v>
      </c>
      <c r="E8" s="25"/>
    </row>
    <row r="9" spans="1:5" ht="10.9" customHeight="1" x14ac:dyDescent="0.25">
      <c r="A9" s="53">
        <v>1111</v>
      </c>
      <c r="B9" s="25" t="s">
        <v>491</v>
      </c>
      <c r="C9" s="54">
        <v>112477</v>
      </c>
      <c r="D9" s="54">
        <v>195602</v>
      </c>
      <c r="E9" s="25"/>
    </row>
    <row r="10" spans="1:5" ht="10.9" customHeight="1" x14ac:dyDescent="0.25">
      <c r="A10" s="53">
        <v>1112</v>
      </c>
      <c r="B10" s="25" t="s">
        <v>492</v>
      </c>
      <c r="C10" s="54">
        <v>17619370.98</v>
      </c>
      <c r="D10" s="54">
        <v>11863227.08</v>
      </c>
      <c r="E10" s="25"/>
    </row>
    <row r="11" spans="1:5" ht="10.9" customHeight="1" x14ac:dyDescent="0.25">
      <c r="A11" s="53">
        <v>1113</v>
      </c>
      <c r="B11" s="25" t="s">
        <v>493</v>
      </c>
      <c r="C11" s="54">
        <v>0</v>
      </c>
      <c r="D11" s="54">
        <v>0</v>
      </c>
      <c r="E11" s="25"/>
    </row>
    <row r="12" spans="1:5" ht="10.9" customHeight="1" x14ac:dyDescent="0.25">
      <c r="A12" s="53">
        <v>1114</v>
      </c>
      <c r="B12" s="25" t="s">
        <v>313</v>
      </c>
      <c r="C12" s="54">
        <v>675.35</v>
      </c>
      <c r="D12" s="54">
        <v>1634.83</v>
      </c>
      <c r="E12" s="25"/>
    </row>
    <row r="13" spans="1:5" ht="10.9" customHeight="1" x14ac:dyDescent="0.25">
      <c r="A13" s="53">
        <v>1115</v>
      </c>
      <c r="B13" s="25" t="s">
        <v>314</v>
      </c>
      <c r="C13" s="54">
        <v>0</v>
      </c>
      <c r="D13" s="54">
        <v>0</v>
      </c>
      <c r="E13" s="25"/>
    </row>
    <row r="14" spans="1:5" ht="10.9" customHeight="1" x14ac:dyDescent="0.25">
      <c r="A14" s="53">
        <v>1116</v>
      </c>
      <c r="B14" s="25" t="s">
        <v>494</v>
      </c>
      <c r="C14" s="54">
        <v>0</v>
      </c>
      <c r="D14" s="54">
        <v>0</v>
      </c>
      <c r="E14" s="25"/>
    </row>
    <row r="15" spans="1:5" ht="10.9" customHeight="1" x14ac:dyDescent="0.25">
      <c r="A15" s="53">
        <v>1119</v>
      </c>
      <c r="B15" s="25" t="s">
        <v>495</v>
      </c>
      <c r="C15" s="54">
        <v>0</v>
      </c>
      <c r="D15" s="54">
        <v>0</v>
      </c>
      <c r="E15" s="25"/>
    </row>
    <row r="16" spans="1:5" ht="10.9" customHeight="1" x14ac:dyDescent="0.25">
      <c r="A16" s="59">
        <v>1110</v>
      </c>
      <c r="B16" s="60" t="s">
        <v>496</v>
      </c>
      <c r="C16" s="61">
        <v>17732523.330000002</v>
      </c>
      <c r="D16" s="61">
        <v>12060463.91</v>
      </c>
      <c r="E16" s="25"/>
    </row>
    <row r="17" spans="1:4" ht="10.9" customHeight="1" x14ac:dyDescent="0.25"/>
    <row r="18" spans="1:4" ht="10.9" customHeight="1" x14ac:dyDescent="0.25"/>
    <row r="19" spans="1:4" ht="10.9" customHeight="1" x14ac:dyDescent="0.25">
      <c r="A19" s="23" t="s">
        <v>497</v>
      </c>
      <c r="B19" s="23"/>
      <c r="C19" s="23"/>
      <c r="D19" s="23"/>
    </row>
    <row r="20" spans="1:4" ht="10.9" customHeight="1" x14ac:dyDescent="0.25">
      <c r="A20" s="28" t="s">
        <v>99</v>
      </c>
      <c r="B20" s="28" t="s">
        <v>100</v>
      </c>
      <c r="C20" s="27">
        <v>2024</v>
      </c>
      <c r="D20" s="27">
        <v>2023</v>
      </c>
    </row>
    <row r="21" spans="1:4" ht="10.9" customHeight="1" x14ac:dyDescent="0.25">
      <c r="A21" s="59">
        <v>1230</v>
      </c>
      <c r="B21" s="62" t="s">
        <v>363</v>
      </c>
      <c r="C21" s="61">
        <v>0</v>
      </c>
      <c r="D21" s="61">
        <v>0</v>
      </c>
    </row>
    <row r="22" spans="1:4" ht="10.9" customHeight="1" x14ac:dyDescent="0.25">
      <c r="A22" s="53">
        <v>1231</v>
      </c>
      <c r="B22" s="25" t="s">
        <v>364</v>
      </c>
      <c r="C22" s="54">
        <v>0</v>
      </c>
      <c r="D22" s="54">
        <v>0</v>
      </c>
    </row>
    <row r="23" spans="1:4" ht="10.9" customHeight="1" x14ac:dyDescent="0.25">
      <c r="A23" s="53">
        <v>1232</v>
      </c>
      <c r="B23" s="25" t="s">
        <v>365</v>
      </c>
      <c r="C23" s="54">
        <v>0</v>
      </c>
      <c r="D23" s="54">
        <v>0</v>
      </c>
    </row>
    <row r="24" spans="1:4" ht="10.9" customHeight="1" x14ac:dyDescent="0.25">
      <c r="A24" s="53">
        <v>1233</v>
      </c>
      <c r="B24" s="25" t="s">
        <v>366</v>
      </c>
      <c r="C24" s="54">
        <v>0</v>
      </c>
      <c r="D24" s="54">
        <v>0</v>
      </c>
    </row>
    <row r="25" spans="1:4" ht="10.9" customHeight="1" x14ac:dyDescent="0.25">
      <c r="A25" s="53">
        <v>1234</v>
      </c>
      <c r="B25" s="25" t="s">
        <v>367</v>
      </c>
      <c r="C25" s="54">
        <v>0</v>
      </c>
      <c r="D25" s="54">
        <v>0</v>
      </c>
    </row>
    <row r="26" spans="1:4" ht="10.9" customHeight="1" x14ac:dyDescent="0.25">
      <c r="A26" s="53">
        <v>1235</v>
      </c>
      <c r="B26" s="25" t="s">
        <v>368</v>
      </c>
      <c r="C26" s="54">
        <v>0</v>
      </c>
      <c r="D26" s="54">
        <v>0</v>
      </c>
    </row>
    <row r="27" spans="1:4" ht="10.9" customHeight="1" x14ac:dyDescent="0.25">
      <c r="A27" s="53">
        <v>1236</v>
      </c>
      <c r="B27" s="25" t="s">
        <v>369</v>
      </c>
      <c r="C27" s="54">
        <v>0</v>
      </c>
      <c r="D27" s="54">
        <v>0</v>
      </c>
    </row>
    <row r="28" spans="1:4" ht="10.9" customHeight="1" x14ac:dyDescent="0.25">
      <c r="A28" s="53">
        <v>1239</v>
      </c>
      <c r="B28" s="25" t="s">
        <v>370</v>
      </c>
      <c r="C28" s="54">
        <v>0</v>
      </c>
      <c r="D28" s="54">
        <v>0</v>
      </c>
    </row>
    <row r="29" spans="1:4" ht="10.9" customHeight="1" x14ac:dyDescent="0.25">
      <c r="A29" s="59">
        <v>1240</v>
      </c>
      <c r="B29" s="62" t="s">
        <v>371</v>
      </c>
      <c r="C29" s="63">
        <v>3467160.28</v>
      </c>
      <c r="D29" s="61">
        <v>7339298.4299999997</v>
      </c>
    </row>
    <row r="30" spans="1:4" ht="10.9" customHeight="1" x14ac:dyDescent="0.25">
      <c r="A30" s="53">
        <v>1241</v>
      </c>
      <c r="B30" s="25" t="s">
        <v>372</v>
      </c>
      <c r="C30" s="64">
        <v>2296927.31</v>
      </c>
      <c r="D30" s="54">
        <v>2374607.48</v>
      </c>
    </row>
    <row r="31" spans="1:4" ht="10.9" customHeight="1" x14ac:dyDescent="0.25">
      <c r="A31" s="53">
        <v>1242</v>
      </c>
      <c r="B31" s="25" t="s">
        <v>373</v>
      </c>
      <c r="C31" s="64">
        <v>0</v>
      </c>
      <c r="D31" s="54">
        <v>1052080</v>
      </c>
    </row>
    <row r="32" spans="1:4" ht="10.9" customHeight="1" x14ac:dyDescent="0.25">
      <c r="A32" s="53">
        <v>1243</v>
      </c>
      <c r="B32" s="25" t="s">
        <v>374</v>
      </c>
      <c r="C32" s="64">
        <v>1080903.3999999999</v>
      </c>
      <c r="D32" s="54">
        <v>2471709.29</v>
      </c>
    </row>
    <row r="33" spans="1:4" ht="10.9" customHeight="1" x14ac:dyDescent="0.25">
      <c r="A33" s="53">
        <v>1244</v>
      </c>
      <c r="B33" s="25" t="s">
        <v>375</v>
      </c>
      <c r="C33" s="64">
        <v>0</v>
      </c>
      <c r="D33" s="54">
        <v>1021801</v>
      </c>
    </row>
    <row r="34" spans="1:4" ht="10.9" customHeight="1" x14ac:dyDescent="0.25">
      <c r="A34" s="53">
        <v>1245</v>
      </c>
      <c r="B34" s="25" t="s">
        <v>376</v>
      </c>
      <c r="C34" s="64">
        <v>0</v>
      </c>
      <c r="D34" s="54">
        <v>0</v>
      </c>
    </row>
    <row r="35" spans="1:4" ht="10.9" customHeight="1" x14ac:dyDescent="0.25">
      <c r="A35" s="53">
        <v>1246</v>
      </c>
      <c r="B35" s="25" t="s">
        <v>377</v>
      </c>
      <c r="C35" s="64">
        <v>89329.57</v>
      </c>
      <c r="D35" s="54">
        <v>419100.66000000015</v>
      </c>
    </row>
    <row r="36" spans="1:4" ht="10.9" customHeight="1" x14ac:dyDescent="0.25">
      <c r="A36" s="53">
        <v>1247</v>
      </c>
      <c r="B36" s="25" t="s">
        <v>378</v>
      </c>
      <c r="C36" s="64">
        <v>0</v>
      </c>
      <c r="D36" s="54">
        <v>0</v>
      </c>
    </row>
    <row r="37" spans="1:4" ht="10.9" customHeight="1" x14ac:dyDescent="0.25">
      <c r="A37" s="53">
        <v>1248</v>
      </c>
      <c r="B37" s="25" t="s">
        <v>379</v>
      </c>
      <c r="C37" s="64">
        <v>0</v>
      </c>
      <c r="D37" s="54">
        <v>0</v>
      </c>
    </row>
    <row r="38" spans="1:4" ht="10.9" customHeight="1" x14ac:dyDescent="0.25">
      <c r="A38" s="59">
        <v>1250</v>
      </c>
      <c r="B38" s="62" t="s">
        <v>385</v>
      </c>
      <c r="C38" s="63">
        <v>0</v>
      </c>
      <c r="D38" s="61">
        <v>0</v>
      </c>
    </row>
    <row r="39" spans="1:4" ht="10.9" customHeight="1" x14ac:dyDescent="0.25">
      <c r="A39" s="53">
        <v>1251</v>
      </c>
      <c r="B39" s="25" t="s">
        <v>386</v>
      </c>
      <c r="C39" s="64">
        <v>0</v>
      </c>
      <c r="D39" s="54">
        <v>0</v>
      </c>
    </row>
    <row r="40" spans="1:4" ht="10.9" customHeight="1" x14ac:dyDescent="0.25">
      <c r="A40" s="53">
        <v>1252</v>
      </c>
      <c r="B40" s="25" t="s">
        <v>387</v>
      </c>
      <c r="C40" s="64">
        <v>0</v>
      </c>
      <c r="D40" s="54">
        <v>0</v>
      </c>
    </row>
    <row r="41" spans="1:4" ht="10.9" customHeight="1" x14ac:dyDescent="0.25">
      <c r="A41" s="53">
        <v>1253</v>
      </c>
      <c r="B41" s="25" t="s">
        <v>388</v>
      </c>
      <c r="C41" s="64">
        <v>0</v>
      </c>
      <c r="D41" s="54">
        <v>0</v>
      </c>
    </row>
    <row r="42" spans="1:4" ht="10.9" customHeight="1" x14ac:dyDescent="0.25">
      <c r="A42" s="53">
        <v>1254</v>
      </c>
      <c r="B42" s="25" t="s">
        <v>389</v>
      </c>
      <c r="C42" s="64">
        <v>0</v>
      </c>
      <c r="D42" s="54">
        <v>0</v>
      </c>
    </row>
    <row r="43" spans="1:4" ht="10.9" customHeight="1" x14ac:dyDescent="0.25">
      <c r="A43" s="53">
        <v>1259</v>
      </c>
      <c r="B43" s="25" t="s">
        <v>390</v>
      </c>
      <c r="C43" s="64">
        <v>0</v>
      </c>
      <c r="D43" s="54">
        <v>0</v>
      </c>
    </row>
    <row r="44" spans="1:4" ht="10.9" customHeight="1" x14ac:dyDescent="0.25">
      <c r="A44" s="53"/>
      <c r="B44" s="60" t="s">
        <v>498</v>
      </c>
      <c r="C44" s="63">
        <v>3467160.28</v>
      </c>
      <c r="D44" s="61">
        <v>7339298.4299999997</v>
      </c>
    </row>
    <row r="45" spans="1:4" ht="10.9" customHeight="1" x14ac:dyDescent="0.25">
      <c r="A45" s="25"/>
      <c r="B45" s="25"/>
      <c r="C45" s="54"/>
      <c r="D45" s="25"/>
    </row>
    <row r="46" spans="1:4" ht="10.9" customHeight="1" x14ac:dyDescent="0.25">
      <c r="A46" s="23" t="s">
        <v>499</v>
      </c>
      <c r="B46" s="23"/>
      <c r="C46" s="23"/>
      <c r="D46" s="23"/>
    </row>
    <row r="47" spans="1:4" ht="10.9" customHeight="1" x14ac:dyDescent="0.25">
      <c r="A47" s="28" t="s">
        <v>99</v>
      </c>
      <c r="B47" s="28" t="s">
        <v>100</v>
      </c>
      <c r="C47" s="27">
        <v>2024</v>
      </c>
      <c r="D47" s="27">
        <v>2023</v>
      </c>
    </row>
    <row r="48" spans="1:4" ht="10.9" customHeight="1" x14ac:dyDescent="0.25">
      <c r="A48" s="59">
        <v>3210</v>
      </c>
      <c r="B48" s="62" t="s">
        <v>500</v>
      </c>
      <c r="C48" s="61">
        <v>121546.28</v>
      </c>
      <c r="D48" s="61">
        <v>-3197818.47</v>
      </c>
    </row>
    <row r="49" spans="1:5" ht="10.9" customHeight="1" x14ac:dyDescent="0.25">
      <c r="A49" s="53"/>
      <c r="B49" s="60" t="s">
        <v>501</v>
      </c>
      <c r="C49" s="61">
        <v>8301553.6200000001</v>
      </c>
      <c r="D49" s="61">
        <v>5015516.01</v>
      </c>
    </row>
    <row r="50" spans="1:5" ht="10.9" customHeight="1" x14ac:dyDescent="0.25">
      <c r="A50" s="59">
        <v>5400</v>
      </c>
      <c r="B50" s="62" t="s">
        <v>262</v>
      </c>
      <c r="C50" s="61">
        <v>0</v>
      </c>
      <c r="D50" s="61">
        <v>0</v>
      </c>
    </row>
    <row r="51" spans="1:5" ht="10.9" customHeight="1" x14ac:dyDescent="0.25">
      <c r="A51" s="53">
        <v>5410</v>
      </c>
      <c r="B51" s="25" t="s">
        <v>502</v>
      </c>
      <c r="C51" s="54">
        <v>0</v>
      </c>
      <c r="D51" s="54">
        <v>0</v>
      </c>
    </row>
    <row r="52" spans="1:5" ht="10.9" customHeight="1" x14ac:dyDescent="0.25">
      <c r="A52" s="53">
        <v>5411</v>
      </c>
      <c r="B52" s="25" t="s">
        <v>264</v>
      </c>
      <c r="C52" s="54">
        <v>0</v>
      </c>
      <c r="D52" s="54">
        <v>0</v>
      </c>
    </row>
    <row r="53" spans="1:5" ht="10.9" customHeight="1" x14ac:dyDescent="0.25">
      <c r="A53" s="53">
        <v>5420</v>
      </c>
      <c r="B53" s="25" t="s">
        <v>503</v>
      </c>
      <c r="C53" s="54">
        <v>0</v>
      </c>
      <c r="D53" s="54">
        <v>0</v>
      </c>
    </row>
    <row r="54" spans="1:5" ht="10.9" customHeight="1" x14ac:dyDescent="0.25">
      <c r="A54" s="53">
        <v>5421</v>
      </c>
      <c r="B54" s="25" t="s">
        <v>267</v>
      </c>
      <c r="C54" s="54">
        <v>0</v>
      </c>
      <c r="D54" s="54">
        <v>0</v>
      </c>
    </row>
    <row r="55" spans="1:5" ht="10.9" customHeight="1" x14ac:dyDescent="0.25">
      <c r="A55" s="53">
        <v>5430</v>
      </c>
      <c r="B55" s="25" t="s">
        <v>504</v>
      </c>
      <c r="C55" s="54">
        <v>0</v>
      </c>
      <c r="D55" s="54">
        <v>0</v>
      </c>
    </row>
    <row r="56" spans="1:5" ht="10.9" customHeight="1" x14ac:dyDescent="0.25">
      <c r="A56" s="53">
        <v>5431</v>
      </c>
      <c r="B56" s="25" t="s">
        <v>270</v>
      </c>
      <c r="C56" s="54">
        <v>0</v>
      </c>
      <c r="D56" s="54">
        <v>0</v>
      </c>
    </row>
    <row r="57" spans="1:5" ht="10.9" customHeight="1" x14ac:dyDescent="0.25">
      <c r="A57" s="53">
        <v>5440</v>
      </c>
      <c r="B57" s="25" t="s">
        <v>505</v>
      </c>
      <c r="C57" s="54">
        <v>0</v>
      </c>
      <c r="D57" s="54">
        <v>0</v>
      </c>
    </row>
    <row r="58" spans="1:5" ht="10.9" customHeight="1" x14ac:dyDescent="0.25">
      <c r="A58" s="53">
        <v>5441</v>
      </c>
      <c r="B58" s="25" t="s">
        <v>505</v>
      </c>
      <c r="C58" s="54">
        <v>0</v>
      </c>
      <c r="D58" s="54">
        <v>0</v>
      </c>
    </row>
    <row r="59" spans="1:5" ht="10.9" customHeight="1" x14ac:dyDescent="0.25">
      <c r="A59" s="53">
        <v>5450</v>
      </c>
      <c r="B59" s="25" t="s">
        <v>506</v>
      </c>
      <c r="C59" s="54">
        <v>0</v>
      </c>
      <c r="D59" s="54">
        <v>0</v>
      </c>
    </row>
    <row r="60" spans="1:5" ht="10.9" customHeight="1" x14ac:dyDescent="0.25">
      <c r="A60" s="53">
        <v>5451</v>
      </c>
      <c r="B60" s="25" t="s">
        <v>274</v>
      </c>
      <c r="C60" s="54">
        <v>0</v>
      </c>
      <c r="D60" s="54">
        <v>0</v>
      </c>
    </row>
    <row r="61" spans="1:5" ht="10.9" customHeight="1" x14ac:dyDescent="0.25">
      <c r="A61" s="53">
        <v>5452</v>
      </c>
      <c r="B61" s="25" t="s">
        <v>275</v>
      </c>
      <c r="C61" s="54">
        <v>0</v>
      </c>
      <c r="D61" s="54">
        <v>0</v>
      </c>
    </row>
    <row r="62" spans="1:5" ht="10.9" customHeight="1" x14ac:dyDescent="0.25">
      <c r="A62" s="59">
        <v>5500</v>
      </c>
      <c r="B62" s="62" t="s">
        <v>276</v>
      </c>
      <c r="C62" s="61">
        <v>8301553.6200000001</v>
      </c>
      <c r="D62" s="61">
        <v>5015516.01</v>
      </c>
      <c r="E62" s="65"/>
    </row>
    <row r="63" spans="1:5" ht="10.9" customHeight="1" x14ac:dyDescent="0.25">
      <c r="A63" s="59">
        <v>5510</v>
      </c>
      <c r="B63" s="62" t="s">
        <v>277</v>
      </c>
      <c r="C63" s="61">
        <v>6798425.0099999998</v>
      </c>
      <c r="D63" s="61">
        <v>5015516.01</v>
      </c>
    </row>
    <row r="64" spans="1:5" ht="10.9" customHeight="1" x14ac:dyDescent="0.25">
      <c r="A64" s="53">
        <v>5511</v>
      </c>
      <c r="B64" s="25" t="s">
        <v>278</v>
      </c>
      <c r="C64" s="54">
        <v>0</v>
      </c>
      <c r="D64" s="54">
        <v>0</v>
      </c>
    </row>
    <row r="65" spans="1:4" ht="10.9" customHeight="1" x14ac:dyDescent="0.25">
      <c r="A65" s="53">
        <v>5512</v>
      </c>
      <c r="B65" s="25" t="s">
        <v>279</v>
      </c>
      <c r="C65" s="54">
        <v>0</v>
      </c>
      <c r="D65" s="54">
        <v>0</v>
      </c>
    </row>
    <row r="66" spans="1:4" ht="10.9" customHeight="1" x14ac:dyDescent="0.25">
      <c r="A66" s="53">
        <v>5513</v>
      </c>
      <c r="B66" s="25" t="s">
        <v>280</v>
      </c>
      <c r="C66" s="54">
        <v>2640932.16</v>
      </c>
      <c r="D66" s="54">
        <v>1872317.1999999993</v>
      </c>
    </row>
    <row r="67" spans="1:4" ht="10.9" customHeight="1" x14ac:dyDescent="0.25">
      <c r="A67" s="53">
        <v>5514</v>
      </c>
      <c r="B67" s="25" t="s">
        <v>282</v>
      </c>
      <c r="C67" s="54">
        <v>0</v>
      </c>
      <c r="D67" s="54">
        <v>0</v>
      </c>
    </row>
    <row r="68" spans="1:4" ht="10.9" customHeight="1" x14ac:dyDescent="0.25">
      <c r="A68" s="53">
        <v>5515</v>
      </c>
      <c r="B68" s="25" t="s">
        <v>283</v>
      </c>
      <c r="C68" s="54">
        <v>3905993.25</v>
      </c>
      <c r="D68" s="54">
        <v>3143198.81</v>
      </c>
    </row>
    <row r="69" spans="1:4" ht="10.9" customHeight="1" x14ac:dyDescent="0.25">
      <c r="A69" s="53">
        <v>5516</v>
      </c>
      <c r="B69" s="25" t="s">
        <v>284</v>
      </c>
      <c r="C69" s="54">
        <v>0</v>
      </c>
      <c r="D69" s="54">
        <v>0</v>
      </c>
    </row>
    <row r="70" spans="1:4" ht="10.9" customHeight="1" x14ac:dyDescent="0.25">
      <c r="A70" s="53">
        <v>5517</v>
      </c>
      <c r="B70" s="25" t="s">
        <v>285</v>
      </c>
      <c r="C70" s="54">
        <v>0</v>
      </c>
      <c r="D70" s="54">
        <v>0</v>
      </c>
    </row>
    <row r="71" spans="1:4" ht="10.9" customHeight="1" x14ac:dyDescent="0.25">
      <c r="A71" s="53">
        <v>5518</v>
      </c>
      <c r="B71" s="25" t="s">
        <v>286</v>
      </c>
      <c r="C71" s="54">
        <v>251499.6</v>
      </c>
      <c r="D71" s="54">
        <v>0</v>
      </c>
    </row>
    <row r="72" spans="1:4" ht="10.9" customHeight="1" x14ac:dyDescent="0.25">
      <c r="A72" s="59">
        <v>5520</v>
      </c>
      <c r="B72" s="62" t="s">
        <v>287</v>
      </c>
      <c r="C72" s="61">
        <v>0</v>
      </c>
      <c r="D72" s="61">
        <v>0</v>
      </c>
    </row>
    <row r="73" spans="1:4" ht="10.9" customHeight="1" x14ac:dyDescent="0.25">
      <c r="A73" s="53">
        <v>5521</v>
      </c>
      <c r="B73" s="25" t="s">
        <v>288</v>
      </c>
      <c r="C73" s="54">
        <v>0</v>
      </c>
      <c r="D73" s="54">
        <v>0</v>
      </c>
    </row>
    <row r="74" spans="1:4" ht="10.9" customHeight="1" x14ac:dyDescent="0.25">
      <c r="A74" s="53">
        <v>5522</v>
      </c>
      <c r="B74" s="25" t="s">
        <v>289</v>
      </c>
      <c r="C74" s="54">
        <v>0</v>
      </c>
      <c r="D74" s="54">
        <v>0</v>
      </c>
    </row>
    <row r="75" spans="1:4" ht="10.9" customHeight="1" x14ac:dyDescent="0.25">
      <c r="A75" s="59">
        <v>5530</v>
      </c>
      <c r="B75" s="62" t="s">
        <v>290</v>
      </c>
      <c r="C75" s="61">
        <v>1503128.61</v>
      </c>
      <c r="D75" s="61">
        <v>0</v>
      </c>
    </row>
    <row r="76" spans="1:4" ht="10.9" customHeight="1" x14ac:dyDescent="0.25">
      <c r="A76" s="53">
        <v>5531</v>
      </c>
      <c r="B76" s="25" t="s">
        <v>291</v>
      </c>
      <c r="C76" s="54">
        <v>0</v>
      </c>
      <c r="D76" s="54">
        <v>0</v>
      </c>
    </row>
    <row r="77" spans="1:4" ht="10.9" customHeight="1" x14ac:dyDescent="0.25">
      <c r="A77" s="53">
        <v>5532</v>
      </c>
      <c r="B77" s="25" t="s">
        <v>292</v>
      </c>
      <c r="C77" s="54">
        <v>0</v>
      </c>
      <c r="D77" s="54">
        <v>0</v>
      </c>
    </row>
    <row r="78" spans="1:4" ht="10.9" customHeight="1" x14ac:dyDescent="0.25">
      <c r="A78" s="53">
        <v>5533</v>
      </c>
      <c r="B78" s="25" t="s">
        <v>293</v>
      </c>
      <c r="C78" s="54">
        <v>0</v>
      </c>
      <c r="D78" s="54">
        <v>0</v>
      </c>
    </row>
    <row r="79" spans="1:4" ht="10.9" customHeight="1" x14ac:dyDescent="0.25">
      <c r="A79" s="53">
        <v>5534</v>
      </c>
      <c r="B79" s="25" t="s">
        <v>294</v>
      </c>
      <c r="C79" s="54">
        <v>0</v>
      </c>
      <c r="D79" s="54">
        <v>0</v>
      </c>
    </row>
    <row r="80" spans="1:4" ht="10.9" customHeight="1" x14ac:dyDescent="0.25">
      <c r="A80" s="53">
        <v>5535</v>
      </c>
      <c r="B80" s="25" t="s">
        <v>295</v>
      </c>
      <c r="C80" s="54">
        <v>1503128.61</v>
      </c>
      <c r="D80" s="54">
        <v>0</v>
      </c>
    </row>
    <row r="81" spans="1:4" ht="10.9" customHeight="1" x14ac:dyDescent="0.25">
      <c r="A81" s="59">
        <v>5590</v>
      </c>
      <c r="B81" s="62" t="s">
        <v>297</v>
      </c>
      <c r="C81" s="61">
        <v>0</v>
      </c>
      <c r="D81" s="61">
        <v>0</v>
      </c>
    </row>
    <row r="82" spans="1:4" ht="10.9" customHeight="1" x14ac:dyDescent="0.25">
      <c r="A82" s="53">
        <v>5591</v>
      </c>
      <c r="B82" s="25" t="s">
        <v>298</v>
      </c>
      <c r="C82" s="54">
        <v>0</v>
      </c>
      <c r="D82" s="54">
        <v>0</v>
      </c>
    </row>
    <row r="83" spans="1:4" ht="10.9" customHeight="1" x14ac:dyDescent="0.25">
      <c r="A83" s="53">
        <v>5592</v>
      </c>
      <c r="B83" s="25" t="s">
        <v>299</v>
      </c>
      <c r="C83" s="54">
        <v>0</v>
      </c>
      <c r="D83" s="54">
        <v>0</v>
      </c>
    </row>
    <row r="84" spans="1:4" ht="10.9" customHeight="1" x14ac:dyDescent="0.25">
      <c r="A84" s="53">
        <v>5593</v>
      </c>
      <c r="B84" s="25" t="s">
        <v>300</v>
      </c>
      <c r="C84" s="54">
        <v>0</v>
      </c>
      <c r="D84" s="54">
        <v>0</v>
      </c>
    </row>
    <row r="85" spans="1:4" ht="10.9" customHeight="1" x14ac:dyDescent="0.25">
      <c r="A85" s="53">
        <v>5594</v>
      </c>
      <c r="B85" s="25" t="s">
        <v>507</v>
      </c>
      <c r="C85" s="54">
        <v>0</v>
      </c>
      <c r="D85" s="54">
        <v>0</v>
      </c>
    </row>
    <row r="86" spans="1:4" ht="10.9" customHeight="1" x14ac:dyDescent="0.25">
      <c r="A86" s="53">
        <v>5595</v>
      </c>
      <c r="B86" s="25" t="s">
        <v>302</v>
      </c>
      <c r="C86" s="54">
        <v>0</v>
      </c>
      <c r="D86" s="54">
        <v>0</v>
      </c>
    </row>
    <row r="87" spans="1:4" ht="10.9" customHeight="1" x14ac:dyDescent="0.25">
      <c r="A87" s="53">
        <v>5596</v>
      </c>
      <c r="B87" s="25" t="s">
        <v>183</v>
      </c>
      <c r="C87" s="54">
        <v>0</v>
      </c>
      <c r="D87" s="54">
        <v>0</v>
      </c>
    </row>
    <row r="88" spans="1:4" ht="10.9" customHeight="1" x14ac:dyDescent="0.25">
      <c r="A88" s="53">
        <v>5597</v>
      </c>
      <c r="B88" s="25" t="s">
        <v>303</v>
      </c>
      <c r="C88" s="54">
        <v>0</v>
      </c>
      <c r="D88" s="54">
        <v>0</v>
      </c>
    </row>
    <row r="89" spans="1:4" ht="10.9" customHeight="1" x14ac:dyDescent="0.25">
      <c r="A89" s="53">
        <v>5599</v>
      </c>
      <c r="B89" s="25" t="s">
        <v>305</v>
      </c>
      <c r="C89" s="54">
        <v>0</v>
      </c>
      <c r="D89" s="54">
        <v>0</v>
      </c>
    </row>
    <row r="90" spans="1:4" ht="10.9" customHeight="1" x14ac:dyDescent="0.25">
      <c r="A90" s="59">
        <v>5600</v>
      </c>
      <c r="B90" s="62" t="s">
        <v>306</v>
      </c>
      <c r="C90" s="61">
        <v>0</v>
      </c>
      <c r="D90" s="61">
        <v>0</v>
      </c>
    </row>
    <row r="91" spans="1:4" ht="10.9" customHeight="1" x14ac:dyDescent="0.25">
      <c r="A91" s="59">
        <v>5610</v>
      </c>
      <c r="B91" s="62" t="s">
        <v>307</v>
      </c>
      <c r="C91" s="61">
        <v>0</v>
      </c>
      <c r="D91" s="61">
        <v>0</v>
      </c>
    </row>
    <row r="92" spans="1:4" ht="10.9" customHeight="1" x14ac:dyDescent="0.25">
      <c r="A92" s="53">
        <v>5611</v>
      </c>
      <c r="B92" s="25" t="s">
        <v>308</v>
      </c>
      <c r="C92" s="54">
        <v>0</v>
      </c>
      <c r="D92" s="54">
        <v>0</v>
      </c>
    </row>
    <row r="93" spans="1:4" ht="10.9" customHeight="1" x14ac:dyDescent="0.25">
      <c r="A93" s="59">
        <v>2110</v>
      </c>
      <c r="B93" s="66" t="s">
        <v>508</v>
      </c>
      <c r="C93" s="61">
        <v>0</v>
      </c>
      <c r="D93" s="61">
        <v>0</v>
      </c>
    </row>
    <row r="94" spans="1:4" ht="10.9" customHeight="1" x14ac:dyDescent="0.25">
      <c r="A94" s="53">
        <v>2111</v>
      </c>
      <c r="B94" s="25" t="s">
        <v>509</v>
      </c>
      <c r="C94" s="54">
        <v>0</v>
      </c>
      <c r="D94" s="54">
        <v>0</v>
      </c>
    </row>
    <row r="95" spans="1:4" ht="10.9" customHeight="1" x14ac:dyDescent="0.25">
      <c r="A95" s="53">
        <v>2112</v>
      </c>
      <c r="B95" s="25" t="s">
        <v>510</v>
      </c>
      <c r="C95" s="54">
        <v>0</v>
      </c>
      <c r="D95" s="54">
        <v>0</v>
      </c>
    </row>
    <row r="96" spans="1:4" ht="10.9" customHeight="1" x14ac:dyDescent="0.25">
      <c r="A96" s="53">
        <v>2112</v>
      </c>
      <c r="B96" s="25" t="s">
        <v>511</v>
      </c>
      <c r="C96" s="54">
        <v>0</v>
      </c>
      <c r="D96" s="54">
        <v>0</v>
      </c>
    </row>
    <row r="97" spans="1:4" ht="10.9" customHeight="1" x14ac:dyDescent="0.25">
      <c r="A97" s="53">
        <v>2115</v>
      </c>
      <c r="B97" s="25" t="s">
        <v>512</v>
      </c>
      <c r="C97" s="54">
        <v>0</v>
      </c>
      <c r="D97" s="54">
        <v>0</v>
      </c>
    </row>
    <row r="98" spans="1:4" ht="10.9" customHeight="1" x14ac:dyDescent="0.25">
      <c r="A98" s="53">
        <v>2114</v>
      </c>
      <c r="B98" s="25" t="s">
        <v>513</v>
      </c>
      <c r="C98" s="54">
        <v>0</v>
      </c>
      <c r="D98" s="54">
        <v>0</v>
      </c>
    </row>
    <row r="99" spans="1:4" ht="10.9" customHeight="1" x14ac:dyDescent="0.25">
      <c r="A99" s="59">
        <v>5120</v>
      </c>
      <c r="B99" s="66" t="s">
        <v>348</v>
      </c>
      <c r="C99" s="61">
        <v>0</v>
      </c>
      <c r="D99" s="61">
        <v>0</v>
      </c>
    </row>
    <row r="100" spans="1:4" ht="10.9" customHeight="1" x14ac:dyDescent="0.25">
      <c r="A100" s="53">
        <v>5120</v>
      </c>
      <c r="B100" s="5" t="s">
        <v>348</v>
      </c>
      <c r="C100" s="54">
        <v>0</v>
      </c>
      <c r="D100" s="54">
        <v>0</v>
      </c>
    </row>
    <row r="101" spans="1:4" ht="10.9" customHeight="1" x14ac:dyDescent="0.25">
      <c r="A101" s="53"/>
      <c r="B101" s="60" t="s">
        <v>514</v>
      </c>
      <c r="C101" s="61">
        <v>1599602.18</v>
      </c>
      <c r="D101" s="61">
        <v>0</v>
      </c>
    </row>
    <row r="102" spans="1:4" ht="10.9" customHeight="1" x14ac:dyDescent="0.25">
      <c r="A102" s="59">
        <v>4300</v>
      </c>
      <c r="B102" s="60" t="s">
        <v>37</v>
      </c>
      <c r="C102" s="54">
        <v>1599602.18</v>
      </c>
      <c r="D102" s="54">
        <v>0</v>
      </c>
    </row>
    <row r="103" spans="1:4" ht="10.9" customHeight="1" x14ac:dyDescent="0.25">
      <c r="A103" s="59">
        <v>4310</v>
      </c>
      <c r="B103" s="60" t="s">
        <v>167</v>
      </c>
      <c r="C103" s="61">
        <v>0</v>
      </c>
      <c r="D103" s="61">
        <v>0</v>
      </c>
    </row>
    <row r="104" spans="1:4" ht="10.9" customHeight="1" x14ac:dyDescent="0.25">
      <c r="A104" s="53">
        <v>4311</v>
      </c>
      <c r="B104" s="67" t="s">
        <v>168</v>
      </c>
      <c r="C104" s="54">
        <v>0</v>
      </c>
      <c r="D104" s="54">
        <v>0</v>
      </c>
    </row>
    <row r="105" spans="1:4" ht="10.9" customHeight="1" x14ac:dyDescent="0.25">
      <c r="A105" s="53">
        <v>4319</v>
      </c>
      <c r="B105" s="67" t="s">
        <v>169</v>
      </c>
      <c r="C105" s="54">
        <v>0</v>
      </c>
      <c r="D105" s="54">
        <v>0</v>
      </c>
    </row>
    <row r="106" spans="1:4" ht="10.9" customHeight="1" x14ac:dyDescent="0.25">
      <c r="A106" s="59">
        <v>4320</v>
      </c>
      <c r="B106" s="60" t="s">
        <v>170</v>
      </c>
      <c r="C106" s="61">
        <v>1599602.18</v>
      </c>
      <c r="D106" s="61">
        <v>0</v>
      </c>
    </row>
    <row r="107" spans="1:4" ht="10.9" customHeight="1" x14ac:dyDescent="0.25">
      <c r="A107" s="53">
        <v>4321</v>
      </c>
      <c r="B107" s="67" t="s">
        <v>171</v>
      </c>
      <c r="C107" s="54">
        <v>0</v>
      </c>
      <c r="D107" s="54">
        <v>0</v>
      </c>
    </row>
    <row r="108" spans="1:4" ht="10.9" customHeight="1" x14ac:dyDescent="0.25">
      <c r="A108" s="53">
        <v>4322</v>
      </c>
      <c r="B108" s="67" t="s">
        <v>172</v>
      </c>
      <c r="C108" s="54">
        <v>0</v>
      </c>
      <c r="D108" s="54">
        <v>0</v>
      </c>
    </row>
    <row r="109" spans="1:4" ht="10.9" customHeight="1" x14ac:dyDescent="0.25">
      <c r="A109" s="53">
        <v>4323</v>
      </c>
      <c r="B109" s="67" t="s">
        <v>173</v>
      </c>
      <c r="C109" s="54">
        <v>0</v>
      </c>
      <c r="D109" s="54">
        <v>0</v>
      </c>
    </row>
    <row r="110" spans="1:4" ht="10.9" customHeight="1" x14ac:dyDescent="0.25">
      <c r="A110" s="53">
        <v>4324</v>
      </c>
      <c r="B110" s="67" t="s">
        <v>174</v>
      </c>
      <c r="C110" s="54">
        <v>0</v>
      </c>
      <c r="D110" s="54">
        <v>0</v>
      </c>
    </row>
    <row r="111" spans="1:4" ht="10.9" customHeight="1" x14ac:dyDescent="0.25">
      <c r="A111" s="53">
        <v>4325</v>
      </c>
      <c r="B111" s="67" t="s">
        <v>175</v>
      </c>
      <c r="C111" s="54">
        <v>1599602.18</v>
      </c>
      <c r="D111" s="54">
        <v>0</v>
      </c>
    </row>
    <row r="112" spans="1:4" ht="10.9" customHeight="1" x14ac:dyDescent="0.25">
      <c r="A112" s="59">
        <v>4330</v>
      </c>
      <c r="B112" s="60" t="s">
        <v>177</v>
      </c>
      <c r="C112" s="61">
        <v>0</v>
      </c>
      <c r="D112" s="61">
        <v>0</v>
      </c>
    </row>
    <row r="113" spans="1:4" ht="10.9" customHeight="1" x14ac:dyDescent="0.25">
      <c r="A113" s="53">
        <v>4331</v>
      </c>
      <c r="B113" s="67" t="s">
        <v>177</v>
      </c>
      <c r="C113" s="54">
        <v>0</v>
      </c>
      <c r="D113" s="54">
        <v>0</v>
      </c>
    </row>
    <row r="114" spans="1:4" ht="10.9" customHeight="1" x14ac:dyDescent="0.25">
      <c r="A114" s="59">
        <v>4340</v>
      </c>
      <c r="B114" s="60" t="s">
        <v>178</v>
      </c>
      <c r="C114" s="61">
        <v>0</v>
      </c>
      <c r="D114" s="61">
        <v>0</v>
      </c>
    </row>
    <row r="115" spans="1:4" ht="10.9" customHeight="1" x14ac:dyDescent="0.25">
      <c r="A115" s="53">
        <v>4341</v>
      </c>
      <c r="B115" s="67" t="s">
        <v>178</v>
      </c>
      <c r="C115" s="54">
        <v>0</v>
      </c>
      <c r="D115" s="54">
        <v>0</v>
      </c>
    </row>
    <row r="116" spans="1:4" ht="10.9" customHeight="1" x14ac:dyDescent="0.25">
      <c r="A116" s="59">
        <v>4390</v>
      </c>
      <c r="B116" s="60" t="s">
        <v>179</v>
      </c>
      <c r="C116" s="61">
        <v>0</v>
      </c>
      <c r="D116" s="61">
        <v>0</v>
      </c>
    </row>
    <row r="117" spans="1:4" ht="10.9" customHeight="1" x14ac:dyDescent="0.25">
      <c r="A117" s="53">
        <v>4392</v>
      </c>
      <c r="B117" s="67" t="s">
        <v>180</v>
      </c>
      <c r="C117" s="54">
        <v>0</v>
      </c>
      <c r="D117" s="54">
        <v>0</v>
      </c>
    </row>
    <row r="118" spans="1:4" ht="10.9" customHeight="1" x14ac:dyDescent="0.25">
      <c r="A118" s="53">
        <v>4393</v>
      </c>
      <c r="B118" s="67" t="s">
        <v>181</v>
      </c>
      <c r="C118" s="54">
        <v>0</v>
      </c>
      <c r="D118" s="54">
        <v>0</v>
      </c>
    </row>
    <row r="119" spans="1:4" ht="10.9" customHeight="1" x14ac:dyDescent="0.25">
      <c r="A119" s="53">
        <v>4394</v>
      </c>
      <c r="B119" s="67" t="s">
        <v>182</v>
      </c>
      <c r="C119" s="54">
        <v>0</v>
      </c>
      <c r="D119" s="54">
        <v>0</v>
      </c>
    </row>
    <row r="120" spans="1:4" ht="10.9" customHeight="1" x14ac:dyDescent="0.25">
      <c r="A120" s="53">
        <v>4395</v>
      </c>
      <c r="B120" s="67" t="s">
        <v>183</v>
      </c>
      <c r="C120" s="54">
        <v>0</v>
      </c>
      <c r="D120" s="54">
        <v>0</v>
      </c>
    </row>
    <row r="121" spans="1:4" ht="10.9" customHeight="1" x14ac:dyDescent="0.25">
      <c r="A121" s="53">
        <v>4396</v>
      </c>
      <c r="B121" s="67" t="s">
        <v>184</v>
      </c>
      <c r="C121" s="54">
        <v>0</v>
      </c>
      <c r="D121" s="54">
        <v>0</v>
      </c>
    </row>
    <row r="122" spans="1:4" ht="10.9" customHeight="1" x14ac:dyDescent="0.25">
      <c r="A122" s="53">
        <v>4397</v>
      </c>
      <c r="B122" s="67" t="s">
        <v>185</v>
      </c>
      <c r="C122" s="54">
        <v>0</v>
      </c>
      <c r="D122" s="54">
        <v>0</v>
      </c>
    </row>
    <row r="123" spans="1:4" ht="10.9" customHeight="1" x14ac:dyDescent="0.25">
      <c r="A123" s="53">
        <v>4399</v>
      </c>
      <c r="B123" s="67" t="s">
        <v>179</v>
      </c>
      <c r="C123" s="54">
        <v>0</v>
      </c>
      <c r="D123" s="54">
        <v>0</v>
      </c>
    </row>
    <row r="124" spans="1:4" ht="10.9" customHeight="1" x14ac:dyDescent="0.25">
      <c r="A124" s="59">
        <v>1120</v>
      </c>
      <c r="B124" s="66" t="s">
        <v>515</v>
      </c>
      <c r="C124" s="61">
        <v>0</v>
      </c>
      <c r="D124" s="61">
        <v>0</v>
      </c>
    </row>
    <row r="125" spans="1:4" ht="10.9" customHeight="1" x14ac:dyDescent="0.25">
      <c r="A125" s="53">
        <v>1124</v>
      </c>
      <c r="B125" s="5" t="s">
        <v>516</v>
      </c>
      <c r="C125" s="54">
        <v>0</v>
      </c>
      <c r="D125" s="54">
        <v>0</v>
      </c>
    </row>
    <row r="126" spans="1:4" ht="10.9" customHeight="1" x14ac:dyDescent="0.25">
      <c r="A126" s="53">
        <v>1124</v>
      </c>
      <c r="B126" s="5" t="s">
        <v>517</v>
      </c>
      <c r="C126" s="54">
        <v>0</v>
      </c>
      <c r="D126" s="54">
        <v>0</v>
      </c>
    </row>
    <row r="127" spans="1:4" ht="10.9" customHeight="1" x14ac:dyDescent="0.25">
      <c r="A127" s="53">
        <v>1124</v>
      </c>
      <c r="B127" s="5" t="s">
        <v>518</v>
      </c>
      <c r="C127" s="54">
        <v>0</v>
      </c>
      <c r="D127" s="54">
        <v>0</v>
      </c>
    </row>
    <row r="128" spans="1:4" ht="10.9" customHeight="1" x14ac:dyDescent="0.25">
      <c r="A128" s="53">
        <v>1124</v>
      </c>
      <c r="B128" s="5" t="s">
        <v>519</v>
      </c>
      <c r="C128" s="54">
        <v>0</v>
      </c>
      <c r="D128" s="54">
        <v>0</v>
      </c>
    </row>
    <row r="129" spans="1:4" ht="10.9" customHeight="1" x14ac:dyDescent="0.25">
      <c r="A129" s="53">
        <v>1124</v>
      </c>
      <c r="B129" s="5" t="s">
        <v>520</v>
      </c>
      <c r="C129" s="54">
        <v>0</v>
      </c>
      <c r="D129" s="54">
        <v>0</v>
      </c>
    </row>
    <row r="130" spans="1:4" ht="10.9" customHeight="1" x14ac:dyDescent="0.25">
      <c r="A130" s="53">
        <v>1124</v>
      </c>
      <c r="B130" s="5" t="s">
        <v>521</v>
      </c>
      <c r="C130" s="54">
        <v>0</v>
      </c>
      <c r="D130" s="54">
        <v>0</v>
      </c>
    </row>
    <row r="131" spans="1:4" ht="10.9" customHeight="1" x14ac:dyDescent="0.25">
      <c r="A131" s="53">
        <v>1122</v>
      </c>
      <c r="B131" s="5" t="s">
        <v>522</v>
      </c>
      <c r="C131" s="54">
        <v>0</v>
      </c>
      <c r="D131" s="54">
        <v>0</v>
      </c>
    </row>
    <row r="132" spans="1:4" ht="10.9" customHeight="1" x14ac:dyDescent="0.25">
      <c r="A132" s="53">
        <v>1122</v>
      </c>
      <c r="B132" s="5" t="s">
        <v>523</v>
      </c>
      <c r="C132" s="54">
        <v>0</v>
      </c>
      <c r="D132" s="54">
        <v>0</v>
      </c>
    </row>
    <row r="133" spans="1:4" ht="10.9" customHeight="1" x14ac:dyDescent="0.25">
      <c r="A133" s="53">
        <v>1122</v>
      </c>
      <c r="B133" s="5" t="s">
        <v>524</v>
      </c>
      <c r="C133" s="54">
        <v>0</v>
      </c>
      <c r="D133" s="54">
        <v>0</v>
      </c>
    </row>
    <row r="134" spans="1:4" ht="10.9" customHeight="1" x14ac:dyDescent="0.25">
      <c r="A134" s="59">
        <v>5120</v>
      </c>
      <c r="B134" s="66" t="s">
        <v>348</v>
      </c>
      <c r="C134" s="61">
        <v>0</v>
      </c>
      <c r="D134" s="61">
        <v>0</v>
      </c>
    </row>
    <row r="135" spans="1:4" ht="10.9" customHeight="1" x14ac:dyDescent="0.25">
      <c r="A135" s="53">
        <v>5120</v>
      </c>
      <c r="B135" s="5" t="s">
        <v>348</v>
      </c>
      <c r="C135" s="54">
        <v>0</v>
      </c>
      <c r="D135" s="54">
        <v>0</v>
      </c>
    </row>
    <row r="136" spans="1:4" ht="10.9" customHeight="1" x14ac:dyDescent="0.25">
      <c r="A136" s="53"/>
      <c r="B136" s="68" t="s">
        <v>525</v>
      </c>
      <c r="C136" s="61">
        <v>6823497.7199999997</v>
      </c>
      <c r="D136" s="61">
        <v>1817697.5399999996</v>
      </c>
    </row>
    <row r="137" spans="1:4" ht="10.9" customHeight="1" x14ac:dyDescent="0.25">
      <c r="A137" s="25"/>
      <c r="B137" s="25"/>
      <c r="C137" s="25"/>
      <c r="D137" s="25"/>
    </row>
    <row r="138" spans="1:4" ht="10.9" customHeight="1" x14ac:dyDescent="0.25">
      <c r="A138" s="25"/>
      <c r="B138" s="25" t="s">
        <v>309</v>
      </c>
      <c r="C138" s="25"/>
      <c r="D138" s="25"/>
    </row>
    <row r="139" spans="1:4" ht="15" customHeight="1" x14ac:dyDescent="0.25">
      <c r="C139" s="65"/>
    </row>
  </sheetData>
  <mergeCells count="4">
    <mergeCell ref="A1:C1"/>
    <mergeCell ref="A2:C2"/>
    <mergeCell ref="A3:C3"/>
    <mergeCell ref="A4:C4"/>
  </mergeCells>
  <pageMargins left="0.70866141732283472" right="0.70866141732283472" top="0.3" bottom="1.25" header="0" footer="0"/>
  <pageSetup paperSize="9" fitToHeight="4" orientation="landscape" r:id="rId1"/>
  <rowBreaks count="1" manualBreakCount="1">
    <brk id="8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J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42578125" customWidth="1"/>
    <col min="6" max="6" width="22.85546875" customWidth="1"/>
    <col min="7" max="8" width="16.85546875" customWidth="1"/>
    <col min="9" max="9" width="13.85546875" customWidth="1"/>
    <col min="10" max="10" width="23.85546875" customWidth="1"/>
    <col min="11" max="26" width="9.140625" customWidth="1"/>
  </cols>
  <sheetData>
    <row r="1" spans="1:8" ht="11.25" customHeight="1" x14ac:dyDescent="0.25">
      <c r="A1" s="522" t="s">
        <v>1965</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1961</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1021428.69</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s="247" customFormat="1" ht="9.75" customHeight="1" x14ac:dyDescent="0.2">
      <c r="A12" s="245">
        <v>1211</v>
      </c>
      <c r="B12" s="246" t="s">
        <v>1546</v>
      </c>
      <c r="C12" s="246">
        <v>0</v>
      </c>
      <c r="D12" s="246"/>
      <c r="E12" s="246"/>
      <c r="F12" s="246"/>
      <c r="G12" s="246"/>
      <c r="H12" s="246"/>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v>2022</v>
      </c>
      <c r="F14" s="28">
        <v>2021</v>
      </c>
      <c r="G14" s="28">
        <v>2020</v>
      </c>
      <c r="H14" s="28" t="s">
        <v>317</v>
      </c>
    </row>
    <row r="15" spans="1:8" x14ac:dyDescent="0.25">
      <c r="A15" s="53">
        <v>1122</v>
      </c>
      <c r="B15" s="25" t="s">
        <v>318</v>
      </c>
      <c r="C15" s="54">
        <v>0</v>
      </c>
      <c r="D15" s="54">
        <v>0</v>
      </c>
      <c r="E15" s="54">
        <v>0</v>
      </c>
      <c r="F15" s="54">
        <v>0</v>
      </c>
      <c r="G15" s="54">
        <v>0</v>
      </c>
      <c r="H15" s="34"/>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23.25" x14ac:dyDescent="0.25">
      <c r="A20" s="53">
        <v>1123</v>
      </c>
      <c r="B20" s="25" t="s">
        <v>326</v>
      </c>
      <c r="C20" s="54">
        <v>692687.69</v>
      </c>
      <c r="D20" s="54">
        <v>692687.69</v>
      </c>
      <c r="E20" s="54">
        <v>0</v>
      </c>
      <c r="F20" s="54">
        <v>0</v>
      </c>
      <c r="G20" s="54">
        <v>0</v>
      </c>
      <c r="H20" s="34" t="s">
        <v>1547</v>
      </c>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x14ac:dyDescent="0.25">
      <c r="A23" s="46">
        <v>1129</v>
      </c>
      <c r="B23" s="5" t="s">
        <v>329</v>
      </c>
      <c r="C23" s="54">
        <v>0</v>
      </c>
      <c r="D23" s="54">
        <v>0</v>
      </c>
      <c r="E23" s="54">
        <v>0</v>
      </c>
      <c r="F23" s="54">
        <v>0</v>
      </c>
      <c r="G23" s="54">
        <v>0</v>
      </c>
      <c r="H23" s="34"/>
    </row>
    <row r="24" spans="1:8" ht="9.75" customHeight="1" x14ac:dyDescent="0.25">
      <c r="A24" s="53">
        <v>1131</v>
      </c>
      <c r="B24" s="25" t="s">
        <v>330</v>
      </c>
      <c r="C24" s="54">
        <v>0</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9.75" customHeight="1" x14ac:dyDescent="0.25">
      <c r="A27" s="53">
        <v>1134</v>
      </c>
      <c r="B27" s="25" t="s">
        <v>333</v>
      </c>
      <c r="C27" s="54">
        <v>0</v>
      </c>
      <c r="D27" s="54">
        <v>0</v>
      </c>
      <c r="E27" s="54">
        <v>0</v>
      </c>
      <c r="F27" s="54">
        <v>0</v>
      </c>
      <c r="G27" s="54">
        <v>0</v>
      </c>
      <c r="H27" s="25"/>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314397</v>
      </c>
      <c r="D32" s="25">
        <v>314397</v>
      </c>
      <c r="E32" s="25"/>
      <c r="F32" s="25"/>
      <c r="G32" s="25"/>
      <c r="H32" s="25"/>
    </row>
    <row r="33" spans="1:6" ht="9.75" customHeight="1" x14ac:dyDescent="0.25">
      <c r="A33" s="53">
        <v>1141</v>
      </c>
      <c r="B33" s="25" t="s">
        <v>340</v>
      </c>
      <c r="C33" s="54">
        <v>314397</v>
      </c>
      <c r="D33" s="25">
        <v>314397</v>
      </c>
      <c r="E33" s="25"/>
      <c r="F33" s="25"/>
    </row>
    <row r="34" spans="1:6" ht="9.75" customHeight="1" x14ac:dyDescent="0.25">
      <c r="A34" s="53">
        <v>1142</v>
      </c>
      <c r="B34" s="25" t="s">
        <v>341</v>
      </c>
      <c r="C34" s="54">
        <v>0</v>
      </c>
      <c r="D34" s="25">
        <v>0</v>
      </c>
      <c r="E34" s="25"/>
      <c r="F34" s="25"/>
    </row>
    <row r="35" spans="1:6" ht="9.75" customHeight="1" x14ac:dyDescent="0.25">
      <c r="A35" s="53">
        <v>1143</v>
      </c>
      <c r="B35" s="25" t="s">
        <v>342</v>
      </c>
      <c r="C35" s="54">
        <v>0</v>
      </c>
      <c r="D35" s="25">
        <v>0</v>
      </c>
      <c r="E35" s="25"/>
      <c r="F35" s="25"/>
    </row>
    <row r="36" spans="1:6" ht="9.75" customHeight="1" x14ac:dyDescent="0.25">
      <c r="A36" s="53">
        <v>1144</v>
      </c>
      <c r="B36" s="25" t="s">
        <v>343</v>
      </c>
      <c r="C36" s="54">
        <v>0</v>
      </c>
      <c r="D36" s="25">
        <v>0</v>
      </c>
      <c r="E36" s="25"/>
      <c r="F36" s="25"/>
    </row>
    <row r="37" spans="1:6" ht="9.75" customHeight="1" x14ac:dyDescent="0.25">
      <c r="A37" s="53">
        <v>1145</v>
      </c>
      <c r="B37" s="25" t="s">
        <v>344</v>
      </c>
      <c r="C37" s="54">
        <v>0</v>
      </c>
      <c r="D37" s="25">
        <v>0</v>
      </c>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ht="9.75" customHeight="1" x14ac:dyDescent="0.25">
      <c r="A41" s="53">
        <v>1150</v>
      </c>
      <c r="B41" s="25" t="s">
        <v>347</v>
      </c>
      <c r="C41" s="54">
        <v>0</v>
      </c>
      <c r="D41" s="25"/>
      <c r="E41" s="25"/>
      <c r="F41" s="25"/>
    </row>
    <row r="42" spans="1:6" ht="9.75" customHeight="1" x14ac:dyDescent="0.25">
      <c r="A42" s="53">
        <v>1151</v>
      </c>
      <c r="B42" s="25" t="s">
        <v>348</v>
      </c>
      <c r="C42" s="54">
        <v>0</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9.75" customHeight="1" x14ac:dyDescent="0.25">
      <c r="A56" s="53">
        <v>1230</v>
      </c>
      <c r="B56" s="25" t="s">
        <v>363</v>
      </c>
      <c r="C56" s="54">
        <v>0</v>
      </c>
      <c r="D56" s="54">
        <v>0</v>
      </c>
      <c r="E56" s="54">
        <v>0</v>
      </c>
      <c r="F56" s="25"/>
      <c r="G56" s="25"/>
      <c r="H56" s="25"/>
      <c r="I56" s="25"/>
      <c r="J56" s="25"/>
    </row>
    <row r="57" spans="1:10" ht="9.75" customHeight="1" x14ac:dyDescent="0.25">
      <c r="A57" s="53">
        <v>1231</v>
      </c>
      <c r="B57" s="25" t="s">
        <v>364</v>
      </c>
      <c r="C57" s="54">
        <v>0</v>
      </c>
      <c r="D57" s="54">
        <v>0</v>
      </c>
      <c r="E57" s="54">
        <v>0</v>
      </c>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9.75" customHeight="1" x14ac:dyDescent="0.25">
      <c r="A59" s="53">
        <v>1233</v>
      </c>
      <c r="B59" s="25" t="s">
        <v>366</v>
      </c>
      <c r="C59" s="54">
        <v>0</v>
      </c>
      <c r="D59" s="54">
        <v>0</v>
      </c>
      <c r="E59" s="54">
        <v>0</v>
      </c>
      <c r="F59" s="25"/>
      <c r="G59" s="25"/>
      <c r="H59" s="25"/>
      <c r="I59" s="25"/>
      <c r="J59" s="25"/>
    </row>
    <row r="60" spans="1:10" ht="9.75" customHeight="1" x14ac:dyDescent="0.25">
      <c r="A60" s="53">
        <v>1234</v>
      </c>
      <c r="B60" s="25" t="s">
        <v>367</v>
      </c>
      <c r="C60" s="54">
        <v>0</v>
      </c>
      <c r="D60" s="54">
        <v>0</v>
      </c>
      <c r="E60" s="54">
        <v>0</v>
      </c>
      <c r="F60" s="25"/>
      <c r="G60" s="25"/>
      <c r="H60" s="25"/>
      <c r="I60" s="25"/>
      <c r="J60" s="25"/>
    </row>
    <row r="61" spans="1:10" ht="9.75" customHeight="1" x14ac:dyDescent="0.25">
      <c r="A61" s="53">
        <v>1235</v>
      </c>
      <c r="B61" s="25" t="s">
        <v>368</v>
      </c>
      <c r="C61" s="54">
        <v>0</v>
      </c>
      <c r="D61" s="54">
        <v>0</v>
      </c>
      <c r="E61" s="54">
        <v>0</v>
      </c>
      <c r="F61" s="25"/>
      <c r="G61" s="25"/>
      <c r="H61" s="25"/>
      <c r="I61" s="25"/>
      <c r="J61" s="25"/>
    </row>
    <row r="62" spans="1:10" ht="9.75" customHeight="1" x14ac:dyDescent="0.25">
      <c r="A62" s="53">
        <v>1236</v>
      </c>
      <c r="B62" s="25" t="s">
        <v>369</v>
      </c>
      <c r="C62" s="54">
        <v>0</v>
      </c>
      <c r="D62" s="54">
        <v>0</v>
      </c>
      <c r="E62" s="54">
        <v>0</v>
      </c>
      <c r="F62" s="25"/>
      <c r="G62" s="25"/>
      <c r="H62" s="25"/>
      <c r="I62" s="25"/>
      <c r="J62" s="25"/>
    </row>
    <row r="63" spans="1:10" ht="9.75" customHeight="1" x14ac:dyDescent="0.25">
      <c r="A63" s="53">
        <v>1239</v>
      </c>
      <c r="B63" s="25" t="s">
        <v>370</v>
      </c>
      <c r="C63" s="54">
        <v>0</v>
      </c>
      <c r="D63" s="54">
        <v>0</v>
      </c>
      <c r="E63" s="54">
        <v>0</v>
      </c>
      <c r="F63" s="25"/>
      <c r="G63" s="25"/>
      <c r="H63" s="25"/>
      <c r="I63" s="25"/>
      <c r="J63" s="25"/>
    </row>
    <row r="64" spans="1:10" ht="57" x14ac:dyDescent="0.25">
      <c r="A64" s="53">
        <v>1240</v>
      </c>
      <c r="B64" s="25" t="s">
        <v>371</v>
      </c>
      <c r="C64" s="54">
        <v>7868907.6699999999</v>
      </c>
      <c r="D64" s="54">
        <v>34952.339999999997</v>
      </c>
      <c r="E64" s="54">
        <v>-974129.85</v>
      </c>
      <c r="F64" s="25" t="s">
        <v>1548</v>
      </c>
      <c r="G64" s="25"/>
      <c r="H64" s="25"/>
      <c r="I64" s="25"/>
      <c r="J64" s="34" t="s">
        <v>1549</v>
      </c>
    </row>
    <row r="65" spans="1:10" ht="45.75" x14ac:dyDescent="0.25">
      <c r="A65" s="53">
        <v>1241</v>
      </c>
      <c r="B65" s="25" t="s">
        <v>372</v>
      </c>
      <c r="C65" s="54">
        <v>907674.11</v>
      </c>
      <c r="D65" s="54">
        <v>21423.06</v>
      </c>
      <c r="E65" s="54">
        <v>-779769.93</v>
      </c>
      <c r="F65" s="25" t="s">
        <v>1548</v>
      </c>
      <c r="G65" s="248">
        <v>0.1</v>
      </c>
      <c r="H65" s="25" t="s">
        <v>1550</v>
      </c>
      <c r="I65" s="34" t="s">
        <v>1551</v>
      </c>
      <c r="J65" s="25"/>
    </row>
    <row r="66" spans="1:10" x14ac:dyDescent="0.25">
      <c r="A66" s="53">
        <v>1242</v>
      </c>
      <c r="B66" s="25" t="s">
        <v>373</v>
      </c>
      <c r="C66" s="54">
        <v>76356.7</v>
      </c>
      <c r="D66" s="54">
        <v>0</v>
      </c>
      <c r="E66" s="54">
        <v>0</v>
      </c>
      <c r="F66" s="25"/>
      <c r="G66" s="248"/>
      <c r="H66" s="25"/>
      <c r="I66" s="34"/>
      <c r="J66" s="25"/>
    </row>
    <row r="67" spans="1:10" x14ac:dyDescent="0.25">
      <c r="A67" s="53">
        <v>1243</v>
      </c>
      <c r="B67" s="25" t="s">
        <v>374</v>
      </c>
      <c r="C67" s="54">
        <v>0</v>
      </c>
      <c r="D67" s="54">
        <v>0</v>
      </c>
      <c r="E67" s="54">
        <v>0</v>
      </c>
      <c r="F67" s="25"/>
      <c r="G67" s="248"/>
      <c r="H67" s="25"/>
      <c r="I67" s="34"/>
      <c r="J67" s="25"/>
    </row>
    <row r="68" spans="1:10" x14ac:dyDescent="0.25">
      <c r="A68" s="53">
        <v>1244</v>
      </c>
      <c r="B68" s="25" t="s">
        <v>375</v>
      </c>
      <c r="C68" s="54">
        <v>0</v>
      </c>
      <c r="D68" s="54">
        <v>0</v>
      </c>
      <c r="E68" s="54">
        <v>0</v>
      </c>
      <c r="F68" s="25"/>
      <c r="G68" s="248"/>
      <c r="H68" s="25"/>
      <c r="I68" s="34"/>
      <c r="J68" s="25"/>
    </row>
    <row r="69" spans="1:10" ht="45.75" x14ac:dyDescent="0.25">
      <c r="A69" s="53">
        <v>1245</v>
      </c>
      <c r="B69" s="25" t="s">
        <v>376</v>
      </c>
      <c r="C69" s="54">
        <v>83777.11</v>
      </c>
      <c r="D69" s="54">
        <v>0</v>
      </c>
      <c r="E69" s="54">
        <v>-71651.039999999994</v>
      </c>
      <c r="F69" s="25" t="s">
        <v>1548</v>
      </c>
      <c r="G69" s="248">
        <v>0.2</v>
      </c>
      <c r="H69" s="25" t="s">
        <v>1550</v>
      </c>
      <c r="I69" s="34" t="s">
        <v>1552</v>
      </c>
      <c r="J69" s="25"/>
    </row>
    <row r="70" spans="1:10" ht="45.75" x14ac:dyDescent="0.25">
      <c r="A70" s="53">
        <v>1246</v>
      </c>
      <c r="B70" s="25" t="s">
        <v>377</v>
      </c>
      <c r="C70" s="54">
        <v>128624.15</v>
      </c>
      <c r="D70" s="54">
        <v>13529.28</v>
      </c>
      <c r="E70" s="54">
        <v>-122708.88</v>
      </c>
      <c r="F70" s="25" t="s">
        <v>1548</v>
      </c>
      <c r="G70" s="248">
        <v>0.1</v>
      </c>
      <c r="H70" s="25" t="s">
        <v>1550</v>
      </c>
      <c r="I70" s="34" t="s">
        <v>1553</v>
      </c>
      <c r="J70" s="25"/>
    </row>
    <row r="71" spans="1:10" ht="9.75" customHeight="1" x14ac:dyDescent="0.25">
      <c r="A71" s="53">
        <v>1247</v>
      </c>
      <c r="B71" s="25" t="s">
        <v>378</v>
      </c>
      <c r="C71" s="54">
        <v>6672475.5999999996</v>
      </c>
      <c r="D71" s="54">
        <v>0</v>
      </c>
      <c r="E71" s="54">
        <v>0</v>
      </c>
      <c r="F71" s="25"/>
      <c r="G71" s="248"/>
      <c r="H71" s="25"/>
      <c r="I71" s="25"/>
      <c r="J71" s="25"/>
    </row>
    <row r="72" spans="1:10" x14ac:dyDescent="0.25">
      <c r="A72" s="53">
        <v>1248</v>
      </c>
      <c r="B72" s="25" t="s">
        <v>379</v>
      </c>
      <c r="C72" s="54">
        <v>0</v>
      </c>
      <c r="D72" s="54">
        <v>0</v>
      </c>
      <c r="E72" s="54">
        <v>0</v>
      </c>
      <c r="F72" s="25"/>
      <c r="G72" s="248"/>
      <c r="H72" s="25"/>
      <c r="I72" s="34"/>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9.75" customHeight="1" x14ac:dyDescent="0.25">
      <c r="A76" s="53">
        <v>1250</v>
      </c>
      <c r="B76" s="25" t="s">
        <v>385</v>
      </c>
      <c r="C76" s="54">
        <v>714514.29</v>
      </c>
      <c r="D76" s="54">
        <v>29928</v>
      </c>
      <c r="E76" s="54">
        <v>-816521.33</v>
      </c>
      <c r="F76" s="25" t="s">
        <v>1548</v>
      </c>
      <c r="G76" s="25"/>
      <c r="H76" s="25"/>
      <c r="I76" s="25"/>
      <c r="J76" s="25"/>
    </row>
    <row r="77" spans="1:10" ht="45.75" x14ac:dyDescent="0.25">
      <c r="A77" s="53">
        <v>1251</v>
      </c>
      <c r="B77" s="25" t="s">
        <v>386</v>
      </c>
      <c r="C77" s="54">
        <v>136653.79</v>
      </c>
      <c r="D77" s="54">
        <v>29928</v>
      </c>
      <c r="E77" s="54">
        <v>-816521.33</v>
      </c>
      <c r="F77" s="25" t="s">
        <v>1548</v>
      </c>
      <c r="G77" s="248">
        <v>0.05</v>
      </c>
      <c r="H77" s="25" t="s">
        <v>1550</v>
      </c>
      <c r="I77" s="34" t="s">
        <v>1554</v>
      </c>
      <c r="J77" s="25"/>
    </row>
    <row r="78" spans="1:10" ht="9.75" customHeight="1" x14ac:dyDescent="0.25">
      <c r="A78" s="53">
        <v>1252</v>
      </c>
      <c r="B78" s="25" t="s">
        <v>387</v>
      </c>
      <c r="C78" s="54">
        <v>0</v>
      </c>
      <c r="D78" s="54">
        <v>0</v>
      </c>
      <c r="E78" s="54">
        <v>0</v>
      </c>
      <c r="F78" s="25"/>
      <c r="G78" s="248"/>
      <c r="H78" s="25"/>
      <c r="I78" s="25"/>
      <c r="J78" s="25"/>
    </row>
    <row r="79" spans="1:10" ht="9.75" customHeight="1" x14ac:dyDescent="0.25">
      <c r="A79" s="53">
        <v>1253</v>
      </c>
      <c r="B79" s="25" t="s">
        <v>388</v>
      </c>
      <c r="C79" s="54">
        <v>0</v>
      </c>
      <c r="D79" s="54">
        <v>0</v>
      </c>
      <c r="E79" s="54">
        <v>0</v>
      </c>
      <c r="F79" s="25"/>
      <c r="G79" s="248"/>
      <c r="H79" s="25"/>
      <c r="I79" s="25"/>
      <c r="J79" s="25"/>
    </row>
    <row r="80" spans="1:10" ht="9.75" customHeight="1" x14ac:dyDescent="0.25">
      <c r="A80" s="53">
        <v>1254</v>
      </c>
      <c r="B80" s="25" t="s">
        <v>389</v>
      </c>
      <c r="C80" s="54">
        <v>0</v>
      </c>
      <c r="D80" s="54">
        <v>0</v>
      </c>
      <c r="E80" s="54">
        <v>0</v>
      </c>
      <c r="F80" s="25"/>
      <c r="G80" s="248"/>
      <c r="H80" s="25"/>
      <c r="I80" s="25"/>
      <c r="J80" s="25"/>
    </row>
    <row r="81" spans="1:9" ht="23.25" x14ac:dyDescent="0.25">
      <c r="A81" s="53">
        <v>1259</v>
      </c>
      <c r="B81" s="25" t="s">
        <v>390</v>
      </c>
      <c r="C81" s="54">
        <v>565211.65</v>
      </c>
      <c r="D81" s="54">
        <v>0</v>
      </c>
      <c r="E81" s="54">
        <v>0</v>
      </c>
      <c r="F81" s="25" t="s">
        <v>1548</v>
      </c>
      <c r="G81" s="248">
        <v>0.05</v>
      </c>
      <c r="H81" t="s">
        <v>1550</v>
      </c>
      <c r="I81" s="249" t="s">
        <v>1555</v>
      </c>
    </row>
    <row r="82" spans="1:9" ht="9.75" customHeight="1" x14ac:dyDescent="0.25">
      <c r="A82" s="53">
        <v>1270</v>
      </c>
      <c r="B82" s="25" t="s">
        <v>391</v>
      </c>
      <c r="C82" s="54">
        <v>0</v>
      </c>
      <c r="D82" s="54">
        <v>0</v>
      </c>
      <c r="E82" s="54">
        <v>0</v>
      </c>
      <c r="F82" s="25"/>
      <c r="G82" s="25"/>
    </row>
    <row r="83" spans="1:9" ht="9.75" customHeight="1" x14ac:dyDescent="0.25">
      <c r="A83" s="53">
        <v>1271</v>
      </c>
      <c r="B83" s="25" t="s">
        <v>392</v>
      </c>
      <c r="C83" s="54">
        <v>0</v>
      </c>
      <c r="D83" s="54">
        <v>0</v>
      </c>
      <c r="E83" s="54">
        <v>0</v>
      </c>
      <c r="F83" s="25"/>
      <c r="G83" s="25"/>
    </row>
    <row r="84" spans="1:9" ht="9.75" customHeight="1" x14ac:dyDescent="0.25">
      <c r="A84" s="53">
        <v>1272</v>
      </c>
      <c r="B84" s="25" t="s">
        <v>393</v>
      </c>
      <c r="C84" s="54">
        <v>0</v>
      </c>
      <c r="D84" s="54">
        <v>0</v>
      </c>
      <c r="E84" s="54">
        <v>0</v>
      </c>
      <c r="F84" s="25"/>
      <c r="G84" s="25"/>
    </row>
    <row r="85" spans="1:9" ht="9.75" customHeight="1" x14ac:dyDescent="0.25">
      <c r="A85" s="53">
        <v>1273</v>
      </c>
      <c r="B85" s="25" t="s">
        <v>394</v>
      </c>
      <c r="C85" s="54">
        <v>0</v>
      </c>
      <c r="D85" s="54">
        <v>0</v>
      </c>
      <c r="E85" s="54">
        <v>0</v>
      </c>
      <c r="F85" s="25"/>
      <c r="G85" s="25"/>
    </row>
    <row r="86" spans="1:9" ht="9.75" customHeight="1" x14ac:dyDescent="0.25">
      <c r="A86" s="53">
        <v>1274</v>
      </c>
      <c r="B86" s="25" t="s">
        <v>395</v>
      </c>
      <c r="C86" s="54">
        <v>0</v>
      </c>
      <c r="D86" s="54">
        <v>0</v>
      </c>
      <c r="E86" s="54">
        <v>0</v>
      </c>
      <c r="F86" s="25"/>
      <c r="G86" s="25"/>
    </row>
    <row r="87" spans="1:9" ht="9.75" customHeight="1" x14ac:dyDescent="0.25">
      <c r="A87" s="53">
        <v>1275</v>
      </c>
      <c r="B87" s="25" t="s">
        <v>396</v>
      </c>
      <c r="C87" s="54">
        <v>0</v>
      </c>
      <c r="D87" s="54">
        <v>0</v>
      </c>
      <c r="E87" s="54">
        <v>0</v>
      </c>
      <c r="F87" s="25"/>
      <c r="G87" s="25"/>
    </row>
    <row r="88" spans="1:9" ht="9.75" customHeight="1" x14ac:dyDescent="0.25">
      <c r="A88" s="53">
        <v>1279</v>
      </c>
      <c r="B88" s="25" t="s">
        <v>397</v>
      </c>
      <c r="C88" s="54">
        <v>0</v>
      </c>
      <c r="D88" s="54">
        <v>0</v>
      </c>
      <c r="E88" s="54">
        <v>0</v>
      </c>
      <c r="F88" s="25"/>
      <c r="G88" s="25"/>
    </row>
    <row r="89" spans="1:9" ht="9.75" customHeight="1" x14ac:dyDescent="0.25">
      <c r="A89" s="25"/>
      <c r="B89" s="25"/>
      <c r="C89" s="25"/>
      <c r="D89" s="25"/>
      <c r="E89" s="25"/>
      <c r="F89" s="25"/>
      <c r="G89" s="25"/>
    </row>
    <row r="90" spans="1:9" ht="9.75" customHeight="1" x14ac:dyDescent="0.25">
      <c r="A90" s="115" t="s">
        <v>398</v>
      </c>
      <c r="B90" s="115"/>
      <c r="C90" s="115"/>
      <c r="D90" s="115"/>
      <c r="E90" s="115"/>
      <c r="F90" s="115"/>
      <c r="G90" s="115"/>
    </row>
    <row r="91" spans="1:9" ht="9.75" customHeight="1" x14ac:dyDescent="0.25">
      <c r="A91" s="28" t="s">
        <v>99</v>
      </c>
      <c r="B91" s="28" t="s">
        <v>100</v>
      </c>
      <c r="C91" s="28" t="s">
        <v>101</v>
      </c>
      <c r="D91" s="28" t="s">
        <v>360</v>
      </c>
      <c r="E91" s="28"/>
      <c r="F91" s="28"/>
      <c r="G91" s="28"/>
    </row>
    <row r="92" spans="1:9" ht="9.75" customHeight="1" x14ac:dyDescent="0.25">
      <c r="A92" s="53">
        <v>1160</v>
      </c>
      <c r="B92" s="25" t="s">
        <v>399</v>
      </c>
      <c r="C92" s="54">
        <v>0</v>
      </c>
      <c r="D92" s="25"/>
      <c r="E92" s="25"/>
      <c r="F92" s="25"/>
      <c r="G92" s="25"/>
    </row>
    <row r="93" spans="1:9" ht="9.75" customHeight="1" x14ac:dyDescent="0.25">
      <c r="A93" s="53">
        <v>1161</v>
      </c>
      <c r="B93" s="25" t="s">
        <v>400</v>
      </c>
      <c r="C93" s="54">
        <v>0</v>
      </c>
      <c r="D93" s="25"/>
      <c r="E93" s="25"/>
      <c r="F93" s="25"/>
      <c r="G93" s="25"/>
    </row>
    <row r="94" spans="1:9" ht="9.75" customHeight="1" x14ac:dyDescent="0.25">
      <c r="A94" s="53">
        <v>1162</v>
      </c>
      <c r="B94" s="25" t="s">
        <v>401</v>
      </c>
      <c r="C94" s="54">
        <v>0</v>
      </c>
      <c r="D94" s="25"/>
      <c r="E94" s="25"/>
      <c r="F94" s="25"/>
      <c r="G94" s="25"/>
    </row>
    <row r="95" spans="1:9" ht="9.75" customHeight="1" x14ac:dyDescent="0.25">
      <c r="A95" s="25"/>
      <c r="B95" s="25"/>
      <c r="C95" s="25"/>
      <c r="D95" s="25"/>
      <c r="E95" s="25"/>
      <c r="F95" s="25"/>
      <c r="G95" s="25"/>
    </row>
    <row r="96" spans="1:9"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v>0</v>
      </c>
      <c r="D98" s="25"/>
      <c r="E98" s="25"/>
      <c r="F98" s="25"/>
      <c r="G98" s="25"/>
      <c r="H98" s="25"/>
    </row>
    <row r="99" spans="1:8" ht="9.75" customHeight="1" x14ac:dyDescent="0.25">
      <c r="A99" s="53">
        <v>1191</v>
      </c>
      <c r="B99" s="25" t="s">
        <v>404</v>
      </c>
      <c r="C99" s="54">
        <v>0</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23.25" x14ac:dyDescent="0.25">
      <c r="A110" s="53">
        <v>2110</v>
      </c>
      <c r="B110" s="25" t="s">
        <v>415</v>
      </c>
      <c r="C110" s="54">
        <v>244227.18</v>
      </c>
      <c r="D110" s="54">
        <v>244227.18</v>
      </c>
      <c r="E110" s="54">
        <v>0</v>
      </c>
      <c r="F110" s="54">
        <v>0</v>
      </c>
      <c r="G110" s="54">
        <v>0</v>
      </c>
      <c r="H110" s="34" t="s">
        <v>1556</v>
      </c>
    </row>
    <row r="111" spans="1:8" ht="9.75" customHeight="1" x14ac:dyDescent="0.25">
      <c r="A111" s="53">
        <v>2111</v>
      </c>
      <c r="B111" s="25" t="s">
        <v>416</v>
      </c>
      <c r="C111" s="54">
        <v>0</v>
      </c>
      <c r="D111" s="54">
        <v>0</v>
      </c>
      <c r="E111" s="54">
        <v>0</v>
      </c>
      <c r="F111" s="54">
        <v>0</v>
      </c>
      <c r="G111" s="54">
        <v>0</v>
      </c>
      <c r="H111" s="34" t="s">
        <v>1556</v>
      </c>
    </row>
    <row r="112" spans="1:8" ht="23.25" x14ac:dyDescent="0.25">
      <c r="A112" s="53">
        <v>2112</v>
      </c>
      <c r="B112" s="25" t="s">
        <v>417</v>
      </c>
      <c r="C112" s="54">
        <v>225978.58</v>
      </c>
      <c r="D112" s="54">
        <v>225978.58</v>
      </c>
      <c r="E112" s="54">
        <v>0</v>
      </c>
      <c r="F112" s="54">
        <v>0</v>
      </c>
      <c r="G112" s="54">
        <v>0</v>
      </c>
      <c r="H112" s="34" t="s">
        <v>1556</v>
      </c>
    </row>
    <row r="113" spans="1:8" ht="9.75" customHeight="1" x14ac:dyDescent="0.25">
      <c r="A113" s="53">
        <v>2113</v>
      </c>
      <c r="B113" s="25" t="s">
        <v>418</v>
      </c>
      <c r="C113" s="54">
        <v>0</v>
      </c>
      <c r="D113" s="54">
        <v>0</v>
      </c>
      <c r="E113" s="54">
        <v>0</v>
      </c>
      <c r="F113" s="54">
        <v>0</v>
      </c>
      <c r="G113" s="54">
        <v>0</v>
      </c>
      <c r="H113" s="25"/>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23.25" x14ac:dyDescent="0.25">
      <c r="A117" s="53">
        <v>2117</v>
      </c>
      <c r="B117" s="25" t="s">
        <v>422</v>
      </c>
      <c r="C117" s="54">
        <v>18248.599999999999</v>
      </c>
      <c r="D117" s="54">
        <v>18248.599999999999</v>
      </c>
      <c r="E117" s="54">
        <v>0</v>
      </c>
      <c r="F117" s="54">
        <v>0</v>
      </c>
      <c r="G117" s="54">
        <v>0</v>
      </c>
      <c r="H117" s="34" t="s">
        <v>1556</v>
      </c>
    </row>
    <row r="118" spans="1:8" ht="9.75" customHeight="1" x14ac:dyDescent="0.25">
      <c r="A118" s="53">
        <v>2118</v>
      </c>
      <c r="B118" s="25" t="s">
        <v>423</v>
      </c>
      <c r="C118" s="54">
        <v>0</v>
      </c>
      <c r="D118" s="54">
        <v>0</v>
      </c>
      <c r="E118" s="54">
        <v>0</v>
      </c>
      <c r="F118" s="54">
        <v>0</v>
      </c>
      <c r="G118" s="54">
        <v>0</v>
      </c>
      <c r="H118" s="25"/>
    </row>
    <row r="119" spans="1:8" ht="9.75" customHeight="1" x14ac:dyDescent="0.25">
      <c r="A119" s="53">
        <v>2119</v>
      </c>
      <c r="B119" s="25" t="s">
        <v>424</v>
      </c>
      <c r="C119" s="54">
        <v>0</v>
      </c>
      <c r="D119" s="54">
        <v>0</v>
      </c>
      <c r="E119" s="54">
        <v>0</v>
      </c>
      <c r="F119" s="54">
        <v>0</v>
      </c>
      <c r="G119" s="54">
        <v>0</v>
      </c>
      <c r="H119" s="25"/>
    </row>
    <row r="120" spans="1:8" ht="9.75" customHeight="1" x14ac:dyDescent="0.25">
      <c r="A120" s="53">
        <v>2120</v>
      </c>
      <c r="B120" s="25" t="s">
        <v>425</v>
      </c>
      <c r="C120" s="54">
        <v>0</v>
      </c>
      <c r="D120" s="54">
        <v>0</v>
      </c>
      <c r="E120" s="54">
        <v>0</v>
      </c>
      <c r="F120" s="54">
        <v>0</v>
      </c>
      <c r="G120" s="54">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9.75" customHeight="1" x14ac:dyDescent="0.25">
      <c r="A127" s="53">
        <v>2160</v>
      </c>
      <c r="B127" s="25" t="s">
        <v>431</v>
      </c>
      <c r="C127" s="54">
        <v>0</v>
      </c>
      <c r="D127" s="25"/>
      <c r="E127" s="25"/>
      <c r="F127" s="25"/>
      <c r="G127" s="25"/>
      <c r="H127" s="25"/>
    </row>
    <row r="128" spans="1:8" ht="9.75" customHeight="1" x14ac:dyDescent="0.25">
      <c r="A128" s="53">
        <v>2161</v>
      </c>
      <c r="B128" s="25" t="s">
        <v>432</v>
      </c>
      <c r="C128" s="54">
        <v>0</v>
      </c>
      <c r="D128" s="25"/>
      <c r="E128" s="25"/>
      <c r="F128" s="25"/>
      <c r="G128" s="25"/>
      <c r="H128" s="25"/>
    </row>
    <row r="129" spans="1:5" ht="9.75" customHeight="1" x14ac:dyDescent="0.25">
      <c r="A129" s="53">
        <v>2162</v>
      </c>
      <c r="B129" s="25" t="s">
        <v>433</v>
      </c>
      <c r="C129" s="54">
        <v>0</v>
      </c>
      <c r="D129" s="25"/>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7" right="0.7" top="0.75" bottom="0.75" header="0" footer="0"/>
  <pageSetup scale="53"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1965</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54">
        <v>5958504.5</v>
      </c>
      <c r="D9" s="25"/>
      <c r="E9" s="25"/>
    </row>
    <row r="10" spans="1:5" ht="9.75" customHeight="1" x14ac:dyDescent="0.25">
      <c r="A10" s="53">
        <v>3120</v>
      </c>
      <c r="B10" s="25" t="s">
        <v>471</v>
      </c>
      <c r="C10" s="54">
        <v>0</v>
      </c>
      <c r="D10" s="25"/>
      <c r="E10" s="25"/>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45.75" x14ac:dyDescent="0.25">
      <c r="A15" s="53">
        <v>3210</v>
      </c>
      <c r="B15" s="25" t="s">
        <v>475</v>
      </c>
      <c r="C15" s="54">
        <v>948187.24000000022</v>
      </c>
      <c r="D15" s="34" t="s">
        <v>1557</v>
      </c>
      <c r="E15" s="25" t="s">
        <v>1558</v>
      </c>
    </row>
    <row r="16" spans="1:5" ht="45.75" x14ac:dyDescent="0.25">
      <c r="A16" s="53">
        <v>3220</v>
      </c>
      <c r="B16" s="25" t="s">
        <v>476</v>
      </c>
      <c r="C16" s="54">
        <v>4035081.01</v>
      </c>
      <c r="D16" s="34" t="s">
        <v>1557</v>
      </c>
      <c r="E16" s="25" t="s">
        <v>1558</v>
      </c>
    </row>
    <row r="17" spans="1:4" ht="9.75" customHeight="1" x14ac:dyDescent="0.25">
      <c r="A17" s="53">
        <v>3230</v>
      </c>
      <c r="B17" s="25" t="s">
        <v>477</v>
      </c>
      <c r="C17" s="54">
        <v>0</v>
      </c>
      <c r="D17" s="25"/>
    </row>
    <row r="18" spans="1:4" ht="9.75" customHeight="1" x14ac:dyDescent="0.25">
      <c r="A18" s="53">
        <v>3231</v>
      </c>
      <c r="B18" s="25" t="s">
        <v>478</v>
      </c>
      <c r="C18" s="54">
        <v>0</v>
      </c>
      <c r="D18" s="25"/>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9.75" customHeight="1" x14ac:dyDescent="0.25">
      <c r="A26" s="53">
        <v>3250</v>
      </c>
      <c r="B26" s="25" t="s">
        <v>486</v>
      </c>
      <c r="C26" s="54">
        <v>0</v>
      </c>
      <c r="D26" s="25"/>
    </row>
    <row r="27" spans="1:4" ht="9.75" customHeight="1" x14ac:dyDescent="0.25">
      <c r="A27" s="53">
        <v>3251</v>
      </c>
      <c r="B27" s="25" t="s">
        <v>487</v>
      </c>
      <c r="C27" s="54">
        <v>0</v>
      </c>
      <c r="D27" s="25"/>
    </row>
    <row r="28" spans="1:4" ht="9.75" customHeight="1" x14ac:dyDescent="0.25">
      <c r="A28" s="53">
        <v>3252</v>
      </c>
      <c r="B28" s="25" t="s">
        <v>488</v>
      </c>
      <c r="C28" s="54">
        <v>0</v>
      </c>
      <c r="D28" s="25"/>
    </row>
    <row r="29" spans="1:4" ht="9.75" customHeight="1" x14ac:dyDescent="0.25">
      <c r="A29" s="25"/>
      <c r="B29" s="25"/>
      <c r="C29" s="25"/>
      <c r="D29" s="25"/>
    </row>
    <row r="30" spans="1:4" ht="9.75" customHeight="1" x14ac:dyDescent="0.25">
      <c r="A30" s="25"/>
      <c r="B30" s="25" t="s">
        <v>309</v>
      </c>
      <c r="C30" s="25"/>
      <c r="D30" s="25"/>
    </row>
  </sheetData>
  <mergeCells count="4">
    <mergeCell ref="A1:C1"/>
    <mergeCell ref="A2:C2"/>
    <mergeCell ref="A3:C3"/>
    <mergeCell ref="A4:C4"/>
  </mergeCells>
  <pageMargins left="0.7" right="0.7" top="0.75" bottom="0.75" header="0" footer="0"/>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E138"/>
  <sheetViews>
    <sheetView showGridLines="0" view="pageBreakPreview" zoomScaleNormal="100" zoomScaleSheetLayoutView="100" workbookViewId="0">
      <selection sqref="A1:C1"/>
    </sheetView>
  </sheetViews>
  <sheetFormatPr baseColWidth="10" defaultColWidth="14.42578125" defaultRowHeight="15" customHeight="1" x14ac:dyDescent="0.2"/>
  <cols>
    <col min="1" max="1" width="10" style="8" customWidth="1"/>
    <col min="2" max="2" width="63.42578125" style="8" customWidth="1"/>
    <col min="3" max="3" width="15.140625" style="8" customWidth="1"/>
    <col min="4" max="4" width="16.42578125" style="8" customWidth="1"/>
    <col min="5" max="5" width="19.140625" style="8" customWidth="1"/>
    <col min="6" max="26" width="9.140625" style="8" customWidth="1"/>
    <col min="27" max="16384" width="14.42578125" style="8"/>
  </cols>
  <sheetData>
    <row r="1" spans="1:5" ht="11.25" customHeight="1" x14ac:dyDescent="0.2">
      <c r="A1" s="521" t="s">
        <v>1965</v>
      </c>
      <c r="B1" s="560"/>
      <c r="C1" s="560"/>
      <c r="D1" s="113" t="s">
        <v>92</v>
      </c>
      <c r="E1" s="114">
        <v>2024</v>
      </c>
    </row>
    <row r="2" spans="1:5" ht="11.25" customHeight="1" x14ac:dyDescent="0.2">
      <c r="A2" s="521" t="s">
        <v>489</v>
      </c>
      <c r="B2" s="560"/>
      <c r="C2" s="560"/>
      <c r="D2" s="113" t="s">
        <v>94</v>
      </c>
      <c r="E2" s="114" t="s">
        <v>636</v>
      </c>
    </row>
    <row r="3" spans="1:5" ht="11.25" customHeight="1" x14ac:dyDescent="0.2">
      <c r="A3" s="521" t="s">
        <v>1961</v>
      </c>
      <c r="B3" s="560"/>
      <c r="C3" s="560"/>
      <c r="D3" s="113" t="s">
        <v>95</v>
      </c>
      <c r="E3" s="114" t="s">
        <v>638</v>
      </c>
    </row>
    <row r="4" spans="1:5" ht="11.25" customHeight="1" x14ac:dyDescent="0.2">
      <c r="A4" s="521" t="s">
        <v>96</v>
      </c>
      <c r="B4" s="560"/>
      <c r="C4" s="560"/>
      <c r="D4" s="113"/>
      <c r="E4" s="114"/>
    </row>
    <row r="5" spans="1:5" ht="9.75" customHeight="1" x14ac:dyDescent="0.2">
      <c r="A5" s="128" t="s">
        <v>97</v>
      </c>
      <c r="B5" s="115"/>
      <c r="C5" s="115"/>
      <c r="D5" s="115"/>
      <c r="E5" s="115"/>
    </row>
    <row r="6" spans="1:5" ht="9.75" customHeight="1" x14ac:dyDescent="0.2">
      <c r="A6" s="25"/>
      <c r="B6" s="25"/>
      <c r="C6" s="25"/>
      <c r="D6" s="25"/>
      <c r="E6" s="25"/>
    </row>
    <row r="7" spans="1:5" ht="9.75" customHeight="1" x14ac:dyDescent="0.2">
      <c r="A7" s="115" t="s">
        <v>490</v>
      </c>
      <c r="B7" s="115"/>
      <c r="C7" s="115"/>
      <c r="D7" s="115"/>
      <c r="E7" s="25"/>
    </row>
    <row r="8" spans="1:5" ht="9.75" customHeight="1" x14ac:dyDescent="0.2">
      <c r="A8" s="28" t="s">
        <v>99</v>
      </c>
      <c r="B8" s="28" t="s">
        <v>100</v>
      </c>
      <c r="C8" s="27">
        <v>2024</v>
      </c>
      <c r="D8" s="27">
        <v>2023</v>
      </c>
      <c r="E8" s="25"/>
    </row>
    <row r="9" spans="1:5" ht="9.75" customHeight="1" x14ac:dyDescent="0.2">
      <c r="A9" s="53">
        <v>1111</v>
      </c>
      <c r="B9" s="25" t="s">
        <v>491</v>
      </c>
      <c r="C9" s="54">
        <v>0</v>
      </c>
      <c r="D9" s="54">
        <v>209.63</v>
      </c>
      <c r="E9" s="25"/>
    </row>
    <row r="10" spans="1:5" ht="9.75" customHeight="1" x14ac:dyDescent="0.2">
      <c r="A10" s="53">
        <v>1112</v>
      </c>
      <c r="B10" s="25" t="s">
        <v>492</v>
      </c>
      <c r="C10" s="54">
        <v>2364715.77</v>
      </c>
      <c r="D10" s="54">
        <v>2064490.03</v>
      </c>
      <c r="E10" s="25"/>
    </row>
    <row r="11" spans="1:5" ht="9.75" customHeight="1" x14ac:dyDescent="0.2">
      <c r="A11" s="53">
        <v>1113</v>
      </c>
      <c r="B11" s="25" t="s">
        <v>493</v>
      </c>
      <c r="C11" s="54">
        <v>0</v>
      </c>
      <c r="D11" s="54">
        <v>0</v>
      </c>
      <c r="E11" s="25"/>
    </row>
    <row r="12" spans="1:5" ht="9.75" customHeight="1" x14ac:dyDescent="0.2">
      <c r="A12" s="53">
        <v>1114</v>
      </c>
      <c r="B12" s="25" t="s">
        <v>313</v>
      </c>
      <c r="C12" s="54">
        <v>1021428.69</v>
      </c>
      <c r="D12" s="54">
        <v>1181626.05</v>
      </c>
      <c r="E12" s="25"/>
    </row>
    <row r="13" spans="1:5" ht="9.75" customHeight="1" x14ac:dyDescent="0.2">
      <c r="A13" s="53">
        <v>1115</v>
      </c>
      <c r="B13" s="25" t="s">
        <v>314</v>
      </c>
      <c r="C13" s="54">
        <v>0</v>
      </c>
      <c r="D13" s="54">
        <v>0</v>
      </c>
      <c r="E13" s="25"/>
    </row>
    <row r="14" spans="1:5" ht="9.75" customHeight="1" x14ac:dyDescent="0.2">
      <c r="A14" s="53">
        <v>1116</v>
      </c>
      <c r="B14" s="25" t="s">
        <v>494</v>
      </c>
      <c r="C14" s="54">
        <v>0</v>
      </c>
      <c r="D14" s="54">
        <v>0</v>
      </c>
      <c r="E14" s="25"/>
    </row>
    <row r="15" spans="1:5" ht="9.75" customHeight="1" x14ac:dyDescent="0.2">
      <c r="A15" s="53">
        <v>1119</v>
      </c>
      <c r="B15" s="25" t="s">
        <v>495</v>
      </c>
      <c r="C15" s="54">
        <v>0</v>
      </c>
      <c r="D15" s="54">
        <v>0</v>
      </c>
      <c r="E15" s="25"/>
    </row>
    <row r="16" spans="1:5" ht="9.75" customHeight="1" x14ac:dyDescent="0.2">
      <c r="A16" s="59">
        <v>1110</v>
      </c>
      <c r="B16" s="60" t="s">
        <v>496</v>
      </c>
      <c r="C16" s="61">
        <v>3386144.46</v>
      </c>
      <c r="D16" s="61">
        <v>3246325.71</v>
      </c>
      <c r="E16" s="25"/>
    </row>
    <row r="19" spans="1:4" ht="9.75" customHeight="1" x14ac:dyDescent="0.2">
      <c r="A19" s="115" t="s">
        <v>497</v>
      </c>
      <c r="B19" s="115"/>
      <c r="C19" s="115"/>
      <c r="D19" s="115"/>
    </row>
    <row r="20" spans="1:4" ht="9.75" customHeight="1" x14ac:dyDescent="0.2">
      <c r="A20" s="28" t="s">
        <v>99</v>
      </c>
      <c r="B20" s="28" t="s">
        <v>100</v>
      </c>
      <c r="C20" s="27">
        <v>2024</v>
      </c>
      <c r="D20" s="27">
        <v>2023</v>
      </c>
    </row>
    <row r="21" spans="1:4" ht="9.75" customHeight="1" x14ac:dyDescent="0.2">
      <c r="A21" s="59">
        <v>1230</v>
      </c>
      <c r="B21" s="62" t="s">
        <v>363</v>
      </c>
      <c r="C21" s="61">
        <v>0</v>
      </c>
      <c r="D21" s="61">
        <v>0</v>
      </c>
    </row>
    <row r="22" spans="1:4" ht="9.75" customHeight="1" x14ac:dyDescent="0.2">
      <c r="A22" s="53">
        <v>1231</v>
      </c>
      <c r="B22" s="25" t="s">
        <v>364</v>
      </c>
      <c r="C22" s="54">
        <v>0</v>
      </c>
      <c r="D22" s="54">
        <v>0</v>
      </c>
    </row>
    <row r="23" spans="1:4" ht="9.75" customHeight="1" x14ac:dyDescent="0.2">
      <c r="A23" s="53">
        <v>1232</v>
      </c>
      <c r="B23" s="25" t="s">
        <v>365</v>
      </c>
      <c r="C23" s="54">
        <v>0</v>
      </c>
      <c r="D23" s="54">
        <v>0</v>
      </c>
    </row>
    <row r="24" spans="1:4" ht="9.75" customHeight="1" x14ac:dyDescent="0.2">
      <c r="A24" s="53">
        <v>1233</v>
      </c>
      <c r="B24" s="25" t="s">
        <v>366</v>
      </c>
      <c r="C24" s="54">
        <v>0</v>
      </c>
      <c r="D24" s="54">
        <v>0</v>
      </c>
    </row>
    <row r="25" spans="1:4" ht="9.75" customHeight="1" x14ac:dyDescent="0.2">
      <c r="A25" s="53">
        <v>1234</v>
      </c>
      <c r="B25" s="25" t="s">
        <v>367</v>
      </c>
      <c r="C25" s="54">
        <v>0</v>
      </c>
      <c r="D25" s="54">
        <v>0</v>
      </c>
    </row>
    <row r="26" spans="1:4" ht="9.75" customHeight="1" x14ac:dyDescent="0.2">
      <c r="A26" s="53">
        <v>1235</v>
      </c>
      <c r="B26" s="25" t="s">
        <v>368</v>
      </c>
      <c r="C26" s="54">
        <v>0</v>
      </c>
      <c r="D26" s="54">
        <v>0</v>
      </c>
    </row>
    <row r="27" spans="1:4" ht="9.75" customHeight="1" x14ac:dyDescent="0.2">
      <c r="A27" s="53">
        <v>1236</v>
      </c>
      <c r="B27" s="25" t="s">
        <v>369</v>
      </c>
      <c r="C27" s="54">
        <v>0</v>
      </c>
      <c r="D27" s="54">
        <v>0</v>
      </c>
    </row>
    <row r="28" spans="1:4" ht="9.75" customHeight="1" x14ac:dyDescent="0.2">
      <c r="A28" s="53">
        <v>1239</v>
      </c>
      <c r="B28" s="25" t="s">
        <v>370</v>
      </c>
      <c r="C28" s="54">
        <v>0</v>
      </c>
      <c r="D28" s="54">
        <v>0</v>
      </c>
    </row>
    <row r="29" spans="1:4" ht="9.75" customHeight="1" x14ac:dyDescent="0.2">
      <c r="A29" s="59">
        <v>1240</v>
      </c>
      <c r="B29" s="62" t="s">
        <v>371</v>
      </c>
      <c r="C29" s="61">
        <v>254834.13</v>
      </c>
      <c r="D29" s="61">
        <v>191157.64</v>
      </c>
    </row>
    <row r="30" spans="1:4" ht="9.75" customHeight="1" x14ac:dyDescent="0.2">
      <c r="A30" s="53">
        <v>1241</v>
      </c>
      <c r="B30" s="25" t="s">
        <v>372</v>
      </c>
      <c r="C30" s="54">
        <v>165393.73000000001</v>
      </c>
      <c r="D30" s="54">
        <v>10357.64</v>
      </c>
    </row>
    <row r="31" spans="1:4" ht="9.75" customHeight="1" x14ac:dyDescent="0.2">
      <c r="A31" s="53">
        <v>1242</v>
      </c>
      <c r="B31" s="25" t="s">
        <v>373</v>
      </c>
      <c r="C31" s="54">
        <v>76356.7</v>
      </c>
      <c r="D31" s="54">
        <v>0</v>
      </c>
    </row>
    <row r="32" spans="1:4" ht="9.75" customHeight="1" x14ac:dyDescent="0.2">
      <c r="A32" s="53">
        <v>1243</v>
      </c>
      <c r="B32" s="25" t="s">
        <v>374</v>
      </c>
      <c r="C32" s="54">
        <v>0</v>
      </c>
      <c r="D32" s="54">
        <v>0</v>
      </c>
    </row>
    <row r="33" spans="1:4" ht="9.75" customHeight="1" x14ac:dyDescent="0.2">
      <c r="A33" s="53">
        <v>1244</v>
      </c>
      <c r="B33" s="25" t="s">
        <v>375</v>
      </c>
      <c r="C33" s="54">
        <v>0</v>
      </c>
      <c r="D33" s="54">
        <v>0</v>
      </c>
    </row>
    <row r="34" spans="1:4" ht="9.75" customHeight="1" x14ac:dyDescent="0.2">
      <c r="A34" s="53">
        <v>1245</v>
      </c>
      <c r="B34" s="25" t="s">
        <v>376</v>
      </c>
      <c r="C34" s="54">
        <v>0</v>
      </c>
      <c r="D34" s="54">
        <v>0</v>
      </c>
    </row>
    <row r="35" spans="1:4" ht="9.75" customHeight="1" x14ac:dyDescent="0.2">
      <c r="A35" s="53">
        <v>1246</v>
      </c>
      <c r="B35" s="25" t="s">
        <v>377</v>
      </c>
      <c r="C35" s="54">
        <v>13083.7</v>
      </c>
      <c r="D35" s="54">
        <v>0</v>
      </c>
    </row>
    <row r="36" spans="1:4" ht="9.75" customHeight="1" x14ac:dyDescent="0.2">
      <c r="A36" s="53">
        <v>1247</v>
      </c>
      <c r="B36" s="25" t="s">
        <v>378</v>
      </c>
      <c r="C36" s="54">
        <v>0</v>
      </c>
      <c r="D36" s="54">
        <v>180800</v>
      </c>
    </row>
    <row r="37" spans="1:4" ht="9.75" customHeight="1" x14ac:dyDescent="0.2">
      <c r="A37" s="53">
        <v>1248</v>
      </c>
      <c r="B37" s="25" t="s">
        <v>379</v>
      </c>
      <c r="C37" s="54">
        <v>0</v>
      </c>
      <c r="D37" s="54">
        <v>0</v>
      </c>
    </row>
    <row r="38" spans="1:4" ht="9.75" customHeight="1" x14ac:dyDescent="0.2">
      <c r="A38" s="59">
        <v>1250</v>
      </c>
      <c r="B38" s="62" t="s">
        <v>385</v>
      </c>
      <c r="C38" s="61">
        <v>30982.639999999999</v>
      </c>
      <c r="D38" s="61">
        <v>48720</v>
      </c>
    </row>
    <row r="39" spans="1:4" ht="9.75" customHeight="1" x14ac:dyDescent="0.2">
      <c r="A39" s="53">
        <v>1251</v>
      </c>
      <c r="B39" s="25" t="s">
        <v>386</v>
      </c>
      <c r="C39" s="54">
        <v>18333.79</v>
      </c>
      <c r="D39" s="54">
        <v>0</v>
      </c>
    </row>
    <row r="40" spans="1:4" ht="9.75" customHeight="1" x14ac:dyDescent="0.2">
      <c r="A40" s="53">
        <v>1252</v>
      </c>
      <c r="B40" s="25" t="s">
        <v>387</v>
      </c>
      <c r="C40" s="54">
        <v>0</v>
      </c>
      <c r="D40" s="54">
        <v>0</v>
      </c>
    </row>
    <row r="41" spans="1:4" ht="9.75" customHeight="1" x14ac:dyDescent="0.2">
      <c r="A41" s="53">
        <v>1253</v>
      </c>
      <c r="B41" s="25" t="s">
        <v>388</v>
      </c>
      <c r="C41" s="54">
        <v>0</v>
      </c>
      <c r="D41" s="54">
        <v>0</v>
      </c>
    </row>
    <row r="42" spans="1:4" ht="9.75" customHeight="1" x14ac:dyDescent="0.2">
      <c r="A42" s="53">
        <v>1254</v>
      </c>
      <c r="B42" s="25" t="s">
        <v>389</v>
      </c>
      <c r="C42" s="54">
        <v>0</v>
      </c>
      <c r="D42" s="54">
        <v>0</v>
      </c>
    </row>
    <row r="43" spans="1:4" ht="9.75" customHeight="1" x14ac:dyDescent="0.2">
      <c r="A43" s="53">
        <v>1259</v>
      </c>
      <c r="B43" s="25" t="s">
        <v>390</v>
      </c>
      <c r="C43" s="54">
        <v>0</v>
      </c>
      <c r="D43" s="54">
        <v>48720</v>
      </c>
    </row>
    <row r="44" spans="1:4" ht="9.75" customHeight="1" x14ac:dyDescent="0.2">
      <c r="A44" s="53"/>
      <c r="B44" s="60" t="s">
        <v>498</v>
      </c>
      <c r="C44" s="61">
        <v>285816.77</v>
      </c>
      <c r="D44" s="61">
        <v>239877.64</v>
      </c>
    </row>
    <row r="45" spans="1:4" ht="9.75" customHeight="1" x14ac:dyDescent="0.2">
      <c r="A45" s="25"/>
      <c r="B45" s="25"/>
      <c r="C45" s="25"/>
      <c r="D45" s="25"/>
    </row>
    <row r="46" spans="1:4" ht="9.75" customHeight="1" x14ac:dyDescent="0.2">
      <c r="A46" s="115" t="s">
        <v>499</v>
      </c>
      <c r="B46" s="115"/>
      <c r="C46" s="115"/>
      <c r="D46" s="115"/>
    </row>
    <row r="47" spans="1:4" ht="9.75" customHeight="1" x14ac:dyDescent="0.2">
      <c r="A47" s="28" t="s">
        <v>99</v>
      </c>
      <c r="B47" s="28" t="s">
        <v>100</v>
      </c>
      <c r="C47" s="27">
        <v>2024</v>
      </c>
      <c r="D47" s="27">
        <v>2023</v>
      </c>
    </row>
    <row r="48" spans="1:4" ht="11.25" customHeight="1" x14ac:dyDescent="0.2">
      <c r="A48" s="59">
        <v>3210</v>
      </c>
      <c r="B48" s="62" t="s">
        <v>500</v>
      </c>
      <c r="C48" s="61">
        <v>948187.24000000022</v>
      </c>
      <c r="D48" s="61">
        <v>567265.05999999959</v>
      </c>
    </row>
    <row r="49" spans="1:4" ht="11.25" customHeight="1" x14ac:dyDescent="0.2">
      <c r="A49" s="53"/>
      <c r="B49" s="60" t="s">
        <v>501</v>
      </c>
      <c r="C49" s="61">
        <v>64880.34</v>
      </c>
      <c r="D49" s="61">
        <v>106979</v>
      </c>
    </row>
    <row r="50" spans="1:4" ht="11.25" customHeight="1" x14ac:dyDescent="0.2">
      <c r="A50" s="59">
        <v>5400</v>
      </c>
      <c r="B50" s="62" t="s">
        <v>262</v>
      </c>
      <c r="C50" s="61">
        <v>0</v>
      </c>
      <c r="D50" s="61">
        <v>0</v>
      </c>
    </row>
    <row r="51" spans="1:4" ht="11.25" customHeight="1" x14ac:dyDescent="0.2">
      <c r="A51" s="53">
        <v>5410</v>
      </c>
      <c r="B51" s="25" t="s">
        <v>502</v>
      </c>
      <c r="C51" s="54">
        <v>0</v>
      </c>
      <c r="D51" s="54">
        <v>0</v>
      </c>
    </row>
    <row r="52" spans="1:4" ht="11.25" customHeight="1" x14ac:dyDescent="0.2">
      <c r="A52" s="53">
        <v>5411</v>
      </c>
      <c r="B52" s="25" t="s">
        <v>264</v>
      </c>
      <c r="C52" s="54">
        <v>0</v>
      </c>
      <c r="D52" s="54">
        <v>0</v>
      </c>
    </row>
    <row r="53" spans="1:4" ht="11.25" customHeight="1" x14ac:dyDescent="0.2">
      <c r="A53" s="53">
        <v>5420</v>
      </c>
      <c r="B53" s="25" t="s">
        <v>503</v>
      </c>
      <c r="C53" s="54">
        <v>0</v>
      </c>
      <c r="D53" s="54">
        <v>0</v>
      </c>
    </row>
    <row r="54" spans="1:4" ht="11.25" customHeight="1" x14ac:dyDescent="0.2">
      <c r="A54" s="53">
        <v>5421</v>
      </c>
      <c r="B54" s="25" t="s">
        <v>267</v>
      </c>
      <c r="C54" s="54">
        <v>0</v>
      </c>
      <c r="D54" s="54">
        <v>0</v>
      </c>
    </row>
    <row r="55" spans="1:4" ht="11.25" customHeight="1" x14ac:dyDescent="0.2">
      <c r="A55" s="53">
        <v>5430</v>
      </c>
      <c r="B55" s="25" t="s">
        <v>504</v>
      </c>
      <c r="C55" s="54">
        <v>0</v>
      </c>
      <c r="D55" s="54">
        <v>0</v>
      </c>
    </row>
    <row r="56" spans="1:4" ht="11.25" customHeight="1" x14ac:dyDescent="0.2">
      <c r="A56" s="53">
        <v>5431</v>
      </c>
      <c r="B56" s="25" t="s">
        <v>270</v>
      </c>
      <c r="C56" s="54">
        <v>0</v>
      </c>
      <c r="D56" s="54">
        <v>0</v>
      </c>
    </row>
    <row r="57" spans="1:4" ht="11.25" customHeight="1" x14ac:dyDescent="0.2">
      <c r="A57" s="53">
        <v>5440</v>
      </c>
      <c r="B57" s="25" t="s">
        <v>505</v>
      </c>
      <c r="C57" s="54">
        <v>0</v>
      </c>
      <c r="D57" s="54">
        <v>0</v>
      </c>
    </row>
    <row r="58" spans="1:4" ht="11.25" customHeight="1" x14ac:dyDescent="0.2">
      <c r="A58" s="53">
        <v>5441</v>
      </c>
      <c r="B58" s="25" t="s">
        <v>505</v>
      </c>
      <c r="C58" s="54">
        <v>0</v>
      </c>
      <c r="D58" s="54">
        <v>0</v>
      </c>
    </row>
    <row r="59" spans="1:4" ht="11.25" customHeight="1" x14ac:dyDescent="0.2">
      <c r="A59" s="53">
        <v>5450</v>
      </c>
      <c r="B59" s="25" t="s">
        <v>506</v>
      </c>
      <c r="C59" s="54">
        <v>0</v>
      </c>
      <c r="D59" s="54">
        <v>0</v>
      </c>
    </row>
    <row r="60" spans="1:4" ht="11.25" customHeight="1" x14ac:dyDescent="0.2">
      <c r="A60" s="53">
        <v>5451</v>
      </c>
      <c r="B60" s="25" t="s">
        <v>274</v>
      </c>
      <c r="C60" s="54">
        <v>0</v>
      </c>
      <c r="D60" s="54">
        <v>0</v>
      </c>
    </row>
    <row r="61" spans="1:4" ht="11.25" customHeight="1" x14ac:dyDescent="0.2">
      <c r="A61" s="53">
        <v>5452</v>
      </c>
      <c r="B61" s="25" t="s">
        <v>275</v>
      </c>
      <c r="C61" s="54">
        <v>0</v>
      </c>
      <c r="D61" s="54">
        <v>0</v>
      </c>
    </row>
    <row r="62" spans="1:4" ht="11.25" customHeight="1" x14ac:dyDescent="0.2">
      <c r="A62" s="59">
        <v>5500</v>
      </c>
      <c r="B62" s="62" t="s">
        <v>276</v>
      </c>
      <c r="C62" s="61">
        <v>64880.34</v>
      </c>
      <c r="D62" s="61">
        <v>106979</v>
      </c>
    </row>
    <row r="63" spans="1:4" ht="11.25" customHeight="1" x14ac:dyDescent="0.2">
      <c r="A63" s="59">
        <v>5510</v>
      </c>
      <c r="B63" s="62" t="s">
        <v>277</v>
      </c>
      <c r="C63" s="61">
        <v>64880.34</v>
      </c>
      <c r="D63" s="61">
        <v>106979</v>
      </c>
    </row>
    <row r="64" spans="1:4" ht="11.25" customHeight="1" x14ac:dyDescent="0.2">
      <c r="A64" s="53">
        <v>5511</v>
      </c>
      <c r="B64" s="25" t="s">
        <v>278</v>
      </c>
      <c r="C64" s="54">
        <v>0</v>
      </c>
      <c r="D64" s="54">
        <v>0</v>
      </c>
    </row>
    <row r="65" spans="1:4" ht="11.25" customHeight="1" x14ac:dyDescent="0.2">
      <c r="A65" s="53">
        <v>5512</v>
      </c>
      <c r="B65" s="25" t="s">
        <v>279</v>
      </c>
      <c r="C65" s="54">
        <v>0</v>
      </c>
      <c r="D65" s="54">
        <v>0</v>
      </c>
    </row>
    <row r="66" spans="1:4" ht="11.25" customHeight="1" x14ac:dyDescent="0.2">
      <c r="A66" s="53">
        <v>5513</v>
      </c>
      <c r="B66" s="25" t="s">
        <v>280</v>
      </c>
      <c r="C66" s="54">
        <v>0</v>
      </c>
      <c r="D66" s="54">
        <v>0</v>
      </c>
    </row>
    <row r="67" spans="1:4" ht="11.25" customHeight="1" x14ac:dyDescent="0.2">
      <c r="A67" s="53">
        <v>5514</v>
      </c>
      <c r="B67" s="25" t="s">
        <v>282</v>
      </c>
      <c r="C67" s="54">
        <v>0</v>
      </c>
      <c r="D67" s="54">
        <v>0</v>
      </c>
    </row>
    <row r="68" spans="1:4" ht="11.25" customHeight="1" x14ac:dyDescent="0.2">
      <c r="A68" s="53">
        <v>5515</v>
      </c>
      <c r="B68" s="25" t="s">
        <v>283</v>
      </c>
      <c r="C68" s="54">
        <v>34952.339999999997</v>
      </c>
      <c r="D68" s="54">
        <v>71052</v>
      </c>
    </row>
    <row r="69" spans="1:4" ht="11.25" customHeight="1" x14ac:dyDescent="0.2">
      <c r="A69" s="53">
        <v>5516</v>
      </c>
      <c r="B69" s="25" t="s">
        <v>284</v>
      </c>
      <c r="C69" s="54">
        <v>0</v>
      </c>
      <c r="D69" s="54">
        <v>0</v>
      </c>
    </row>
    <row r="70" spans="1:4" ht="11.25" customHeight="1" x14ac:dyDescent="0.2">
      <c r="A70" s="53">
        <v>5517</v>
      </c>
      <c r="B70" s="25" t="s">
        <v>285</v>
      </c>
      <c r="C70" s="54">
        <v>29928</v>
      </c>
      <c r="D70" s="54">
        <v>35927</v>
      </c>
    </row>
    <row r="71" spans="1:4" ht="11.25" customHeight="1" x14ac:dyDescent="0.2">
      <c r="A71" s="53">
        <v>5518</v>
      </c>
      <c r="B71" s="25" t="s">
        <v>286</v>
      </c>
      <c r="C71" s="54">
        <v>0</v>
      </c>
      <c r="D71" s="54">
        <v>0</v>
      </c>
    </row>
    <row r="72" spans="1:4" ht="11.25" customHeight="1" x14ac:dyDescent="0.2">
      <c r="A72" s="59">
        <v>5520</v>
      </c>
      <c r="B72" s="62" t="s">
        <v>287</v>
      </c>
      <c r="C72" s="61">
        <v>0</v>
      </c>
      <c r="D72" s="61">
        <v>0</v>
      </c>
    </row>
    <row r="73" spans="1:4" ht="11.25" customHeight="1" x14ac:dyDescent="0.2">
      <c r="A73" s="53">
        <v>5521</v>
      </c>
      <c r="B73" s="25" t="s">
        <v>288</v>
      </c>
      <c r="C73" s="54">
        <v>0</v>
      </c>
      <c r="D73" s="54">
        <v>0</v>
      </c>
    </row>
    <row r="74" spans="1:4" ht="11.25" customHeight="1" x14ac:dyDescent="0.2">
      <c r="A74" s="53">
        <v>5522</v>
      </c>
      <c r="B74" s="25" t="s">
        <v>289</v>
      </c>
      <c r="C74" s="54">
        <v>0</v>
      </c>
      <c r="D74" s="54">
        <v>0</v>
      </c>
    </row>
    <row r="75" spans="1:4" ht="11.25" customHeight="1" x14ac:dyDescent="0.2">
      <c r="A75" s="59">
        <v>5530</v>
      </c>
      <c r="B75" s="62" t="s">
        <v>290</v>
      </c>
      <c r="C75" s="61">
        <v>0</v>
      </c>
      <c r="D75" s="61">
        <v>0</v>
      </c>
    </row>
    <row r="76" spans="1:4" ht="11.25" customHeight="1" x14ac:dyDescent="0.2">
      <c r="A76" s="53">
        <v>5531</v>
      </c>
      <c r="B76" s="25" t="s">
        <v>291</v>
      </c>
      <c r="C76" s="54">
        <v>0</v>
      </c>
      <c r="D76" s="54">
        <v>0</v>
      </c>
    </row>
    <row r="77" spans="1:4" ht="11.25" customHeight="1" x14ac:dyDescent="0.2">
      <c r="A77" s="53">
        <v>5532</v>
      </c>
      <c r="B77" s="25" t="s">
        <v>292</v>
      </c>
      <c r="C77" s="54">
        <v>0</v>
      </c>
      <c r="D77" s="54">
        <v>0</v>
      </c>
    </row>
    <row r="78" spans="1:4" ht="11.25" customHeight="1" x14ac:dyDescent="0.2">
      <c r="A78" s="53">
        <v>5533</v>
      </c>
      <c r="B78" s="25" t="s">
        <v>293</v>
      </c>
      <c r="C78" s="54">
        <v>0</v>
      </c>
      <c r="D78" s="54">
        <v>0</v>
      </c>
    </row>
    <row r="79" spans="1:4" ht="11.25" customHeight="1" x14ac:dyDescent="0.2">
      <c r="A79" s="53">
        <v>5534</v>
      </c>
      <c r="B79" s="25" t="s">
        <v>294</v>
      </c>
      <c r="C79" s="54">
        <v>0</v>
      </c>
      <c r="D79" s="54">
        <v>0</v>
      </c>
    </row>
    <row r="80" spans="1:4" ht="11.25" customHeight="1" x14ac:dyDescent="0.2">
      <c r="A80" s="53">
        <v>5535</v>
      </c>
      <c r="B80" s="25" t="s">
        <v>295</v>
      </c>
      <c r="C80" s="54">
        <v>0</v>
      </c>
      <c r="D80" s="54">
        <v>0</v>
      </c>
    </row>
    <row r="81" spans="1:4" ht="11.25" customHeight="1" x14ac:dyDescent="0.2">
      <c r="A81" s="59">
        <v>5590</v>
      </c>
      <c r="B81" s="62" t="s">
        <v>297</v>
      </c>
      <c r="C81" s="61">
        <v>0</v>
      </c>
      <c r="D81" s="61">
        <v>0</v>
      </c>
    </row>
    <row r="82" spans="1:4" ht="11.25" customHeight="1" x14ac:dyDescent="0.2">
      <c r="A82" s="53">
        <v>5591</v>
      </c>
      <c r="B82" s="25" t="s">
        <v>298</v>
      </c>
      <c r="C82" s="54">
        <v>0</v>
      </c>
      <c r="D82" s="54">
        <v>0</v>
      </c>
    </row>
    <row r="83" spans="1:4" ht="11.25" customHeight="1" x14ac:dyDescent="0.2">
      <c r="A83" s="53">
        <v>5592</v>
      </c>
      <c r="B83" s="25" t="s">
        <v>299</v>
      </c>
      <c r="C83" s="54">
        <v>0</v>
      </c>
      <c r="D83" s="54">
        <v>0</v>
      </c>
    </row>
    <row r="84" spans="1:4" ht="11.25" customHeight="1" x14ac:dyDescent="0.2">
      <c r="A84" s="53">
        <v>5593</v>
      </c>
      <c r="B84" s="25" t="s">
        <v>300</v>
      </c>
      <c r="C84" s="54">
        <v>0</v>
      </c>
      <c r="D84" s="54">
        <v>0</v>
      </c>
    </row>
    <row r="85" spans="1:4" ht="11.25" customHeight="1" x14ac:dyDescent="0.2">
      <c r="A85" s="53">
        <v>5594</v>
      </c>
      <c r="B85" s="25" t="s">
        <v>507</v>
      </c>
      <c r="C85" s="54">
        <v>0</v>
      </c>
      <c r="D85" s="54">
        <v>0</v>
      </c>
    </row>
    <row r="86" spans="1:4" ht="11.25" customHeight="1" x14ac:dyDescent="0.2">
      <c r="A86" s="53">
        <v>5595</v>
      </c>
      <c r="B86" s="25" t="s">
        <v>302</v>
      </c>
      <c r="C86" s="54">
        <v>0</v>
      </c>
      <c r="D86" s="54">
        <v>0</v>
      </c>
    </row>
    <row r="87" spans="1:4" ht="11.25" customHeight="1" x14ac:dyDescent="0.2">
      <c r="A87" s="53">
        <v>5596</v>
      </c>
      <c r="B87" s="25" t="s">
        <v>183</v>
      </c>
      <c r="C87" s="54">
        <v>0</v>
      </c>
      <c r="D87" s="54">
        <v>0</v>
      </c>
    </row>
    <row r="88" spans="1:4" ht="11.25" customHeight="1" x14ac:dyDescent="0.2">
      <c r="A88" s="53">
        <v>5597</v>
      </c>
      <c r="B88" s="25" t="s">
        <v>303</v>
      </c>
      <c r="C88" s="54">
        <v>0</v>
      </c>
      <c r="D88" s="54">
        <v>0</v>
      </c>
    </row>
    <row r="89" spans="1:4" ht="11.25" customHeight="1" x14ac:dyDescent="0.2">
      <c r="A89" s="53">
        <v>5599</v>
      </c>
      <c r="B89" s="25" t="s">
        <v>305</v>
      </c>
      <c r="C89" s="54">
        <v>0</v>
      </c>
      <c r="D89" s="54">
        <v>0</v>
      </c>
    </row>
    <row r="90" spans="1:4" ht="11.25" customHeight="1" x14ac:dyDescent="0.2">
      <c r="A90" s="59">
        <v>5600</v>
      </c>
      <c r="B90" s="62" t="s">
        <v>306</v>
      </c>
      <c r="C90" s="61">
        <v>0</v>
      </c>
      <c r="D90" s="61">
        <v>0</v>
      </c>
    </row>
    <row r="91" spans="1:4" ht="11.25" customHeight="1" x14ac:dyDescent="0.2">
      <c r="A91" s="59">
        <v>5610</v>
      </c>
      <c r="B91" s="62" t="s">
        <v>307</v>
      </c>
      <c r="C91" s="61">
        <v>0</v>
      </c>
      <c r="D91" s="61">
        <v>0</v>
      </c>
    </row>
    <row r="92" spans="1:4" ht="11.25" customHeight="1" x14ac:dyDescent="0.2">
      <c r="A92" s="53">
        <v>5611</v>
      </c>
      <c r="B92" s="25" t="s">
        <v>308</v>
      </c>
      <c r="C92" s="54">
        <v>0</v>
      </c>
      <c r="D92" s="54">
        <v>0</v>
      </c>
    </row>
    <row r="93" spans="1:4" ht="11.25" customHeight="1" x14ac:dyDescent="0.2">
      <c r="A93" s="59">
        <v>2110</v>
      </c>
      <c r="B93" s="66" t="s">
        <v>508</v>
      </c>
      <c r="C93" s="61">
        <v>0</v>
      </c>
      <c r="D93" s="61">
        <v>0</v>
      </c>
    </row>
    <row r="94" spans="1:4" ht="11.25" customHeight="1" x14ac:dyDescent="0.2">
      <c r="A94" s="53">
        <v>2111</v>
      </c>
      <c r="B94" s="25" t="s">
        <v>509</v>
      </c>
      <c r="C94" s="54">
        <v>0</v>
      </c>
      <c r="D94" s="54">
        <v>0</v>
      </c>
    </row>
    <row r="95" spans="1:4" ht="11.25" customHeight="1" x14ac:dyDescent="0.2">
      <c r="A95" s="53">
        <v>2112</v>
      </c>
      <c r="B95" s="25" t="s">
        <v>510</v>
      </c>
      <c r="C95" s="54">
        <v>0</v>
      </c>
      <c r="D95" s="54">
        <v>0</v>
      </c>
    </row>
    <row r="96" spans="1:4" ht="11.25" customHeight="1" x14ac:dyDescent="0.2">
      <c r="A96" s="53">
        <v>2112</v>
      </c>
      <c r="B96" s="25" t="s">
        <v>511</v>
      </c>
      <c r="C96" s="54">
        <v>0</v>
      </c>
      <c r="D96" s="54">
        <v>0</v>
      </c>
    </row>
    <row r="97" spans="1:4" ht="11.25" customHeight="1" x14ac:dyDescent="0.2">
      <c r="A97" s="53">
        <v>2115</v>
      </c>
      <c r="B97" s="25" t="s">
        <v>512</v>
      </c>
      <c r="C97" s="54">
        <v>0</v>
      </c>
      <c r="D97" s="54">
        <v>0</v>
      </c>
    </row>
    <row r="98" spans="1:4" ht="11.25" customHeight="1" x14ac:dyDescent="0.2">
      <c r="A98" s="53">
        <v>2114</v>
      </c>
      <c r="B98" s="25" t="s">
        <v>513</v>
      </c>
      <c r="C98" s="54">
        <v>0</v>
      </c>
      <c r="D98" s="54">
        <v>0</v>
      </c>
    </row>
    <row r="99" spans="1:4" ht="11.25" customHeight="1" x14ac:dyDescent="0.2">
      <c r="A99" s="59">
        <v>5120</v>
      </c>
      <c r="B99" s="66" t="s">
        <v>348</v>
      </c>
      <c r="C99" s="61">
        <v>0</v>
      </c>
      <c r="D99" s="61">
        <v>0</v>
      </c>
    </row>
    <row r="100" spans="1:4" ht="11.25" customHeight="1" x14ac:dyDescent="0.2">
      <c r="A100" s="53">
        <v>5120</v>
      </c>
      <c r="B100" s="5" t="s">
        <v>348</v>
      </c>
      <c r="C100" s="54">
        <v>0</v>
      </c>
      <c r="D100" s="54">
        <v>0</v>
      </c>
    </row>
    <row r="101" spans="1:4" ht="9.75" customHeight="1" x14ac:dyDescent="0.2">
      <c r="A101" s="53"/>
      <c r="B101" s="60" t="s">
        <v>514</v>
      </c>
      <c r="C101" s="61">
        <v>0</v>
      </c>
      <c r="D101" s="61">
        <v>0</v>
      </c>
    </row>
    <row r="102" spans="1:4" ht="9.75" customHeight="1" x14ac:dyDescent="0.2">
      <c r="A102" s="59">
        <v>4300</v>
      </c>
      <c r="B102" s="60" t="s">
        <v>37</v>
      </c>
      <c r="C102" s="54">
        <v>0</v>
      </c>
      <c r="D102" s="54">
        <v>0</v>
      </c>
    </row>
    <row r="103" spans="1:4" ht="9.75" customHeight="1" x14ac:dyDescent="0.2">
      <c r="A103" s="59">
        <v>4310</v>
      </c>
      <c r="B103" s="60" t="s">
        <v>167</v>
      </c>
      <c r="C103" s="61">
        <v>0</v>
      </c>
      <c r="D103" s="61">
        <v>0</v>
      </c>
    </row>
    <row r="104" spans="1:4" ht="9.75" customHeight="1" x14ac:dyDescent="0.2">
      <c r="A104" s="53">
        <v>4311</v>
      </c>
      <c r="B104" s="67" t="s">
        <v>168</v>
      </c>
      <c r="C104" s="54">
        <v>0</v>
      </c>
      <c r="D104" s="54">
        <v>0</v>
      </c>
    </row>
    <row r="105" spans="1:4" ht="9.75" customHeight="1" x14ac:dyDescent="0.2">
      <c r="A105" s="53">
        <v>4319</v>
      </c>
      <c r="B105" s="67" t="s">
        <v>169</v>
      </c>
      <c r="C105" s="54">
        <v>0</v>
      </c>
      <c r="D105" s="54">
        <v>0</v>
      </c>
    </row>
    <row r="106" spans="1:4" ht="9.75" customHeight="1" x14ac:dyDescent="0.2">
      <c r="A106" s="59">
        <v>4320</v>
      </c>
      <c r="B106" s="60" t="s">
        <v>170</v>
      </c>
      <c r="C106" s="61">
        <v>0</v>
      </c>
      <c r="D106" s="61">
        <v>0</v>
      </c>
    </row>
    <row r="107" spans="1:4" ht="9.75" customHeight="1" x14ac:dyDescent="0.2">
      <c r="A107" s="53">
        <v>4321</v>
      </c>
      <c r="B107" s="67" t="s">
        <v>171</v>
      </c>
      <c r="C107" s="54">
        <v>0</v>
      </c>
      <c r="D107" s="54">
        <v>0</v>
      </c>
    </row>
    <row r="108" spans="1:4" ht="9.75" customHeight="1" x14ac:dyDescent="0.2">
      <c r="A108" s="53">
        <v>4322</v>
      </c>
      <c r="B108" s="67" t="s">
        <v>172</v>
      </c>
      <c r="C108" s="54">
        <v>0</v>
      </c>
      <c r="D108" s="54">
        <v>0</v>
      </c>
    </row>
    <row r="109" spans="1:4" ht="9.75" customHeight="1" x14ac:dyDescent="0.2">
      <c r="A109" s="53">
        <v>4323</v>
      </c>
      <c r="B109" s="67" t="s">
        <v>173</v>
      </c>
      <c r="C109" s="54">
        <v>0</v>
      </c>
      <c r="D109" s="54">
        <v>0</v>
      </c>
    </row>
    <row r="110" spans="1:4" ht="9.75" customHeight="1" x14ac:dyDescent="0.2">
      <c r="A110" s="53">
        <v>4324</v>
      </c>
      <c r="B110" s="67" t="s">
        <v>174</v>
      </c>
      <c r="C110" s="54">
        <v>0</v>
      </c>
      <c r="D110" s="54">
        <v>0</v>
      </c>
    </row>
    <row r="111" spans="1:4" ht="9.75" customHeight="1" x14ac:dyDescent="0.2">
      <c r="A111" s="53">
        <v>4325</v>
      </c>
      <c r="B111" s="67" t="s">
        <v>175</v>
      </c>
      <c r="C111" s="54">
        <v>0</v>
      </c>
      <c r="D111" s="54">
        <v>0</v>
      </c>
    </row>
    <row r="112" spans="1:4" ht="9.75" customHeight="1" x14ac:dyDescent="0.2">
      <c r="A112" s="59">
        <v>4330</v>
      </c>
      <c r="B112" s="60" t="s">
        <v>177</v>
      </c>
      <c r="C112" s="61">
        <v>0</v>
      </c>
      <c r="D112" s="61">
        <v>0</v>
      </c>
    </row>
    <row r="113" spans="1:4" ht="9.75" customHeight="1" x14ac:dyDescent="0.2">
      <c r="A113" s="53">
        <v>4331</v>
      </c>
      <c r="B113" s="67" t="s">
        <v>177</v>
      </c>
      <c r="C113" s="54">
        <v>0</v>
      </c>
      <c r="D113" s="54">
        <v>0</v>
      </c>
    </row>
    <row r="114" spans="1:4" ht="9.75" customHeight="1" x14ac:dyDescent="0.2">
      <c r="A114" s="59">
        <v>4340</v>
      </c>
      <c r="B114" s="60" t="s">
        <v>178</v>
      </c>
      <c r="C114" s="61">
        <v>0</v>
      </c>
      <c r="D114" s="61">
        <v>0</v>
      </c>
    </row>
    <row r="115" spans="1:4" ht="9.75" customHeight="1" x14ac:dyDescent="0.2">
      <c r="A115" s="53">
        <v>4341</v>
      </c>
      <c r="B115" s="67" t="s">
        <v>178</v>
      </c>
      <c r="C115" s="54">
        <v>0</v>
      </c>
      <c r="D115" s="54">
        <v>0</v>
      </c>
    </row>
    <row r="116" spans="1:4" ht="9.75" customHeight="1" x14ac:dyDescent="0.2">
      <c r="A116" s="59">
        <v>4390</v>
      </c>
      <c r="B116" s="60" t="s">
        <v>179</v>
      </c>
      <c r="C116" s="61">
        <v>0</v>
      </c>
      <c r="D116" s="61">
        <v>0</v>
      </c>
    </row>
    <row r="117" spans="1:4" ht="9.75" customHeight="1" x14ac:dyDescent="0.2">
      <c r="A117" s="53">
        <v>4392</v>
      </c>
      <c r="B117" s="67" t="s">
        <v>180</v>
      </c>
      <c r="C117" s="54">
        <v>0</v>
      </c>
      <c r="D117" s="54">
        <v>0</v>
      </c>
    </row>
    <row r="118" spans="1:4" ht="9.75" customHeight="1" x14ac:dyDescent="0.2">
      <c r="A118" s="53">
        <v>4393</v>
      </c>
      <c r="B118" s="67" t="s">
        <v>181</v>
      </c>
      <c r="C118" s="54">
        <v>0</v>
      </c>
      <c r="D118" s="54">
        <v>0</v>
      </c>
    </row>
    <row r="119" spans="1:4" ht="9.75" customHeight="1" x14ac:dyDescent="0.2">
      <c r="A119" s="53">
        <v>4394</v>
      </c>
      <c r="B119" s="67" t="s">
        <v>182</v>
      </c>
      <c r="C119" s="54">
        <v>0</v>
      </c>
      <c r="D119" s="54">
        <v>0</v>
      </c>
    </row>
    <row r="120" spans="1:4" ht="9.75" customHeight="1" x14ac:dyDescent="0.2">
      <c r="A120" s="53">
        <v>4395</v>
      </c>
      <c r="B120" s="67" t="s">
        <v>183</v>
      </c>
      <c r="C120" s="54">
        <v>0</v>
      </c>
      <c r="D120" s="54">
        <v>0</v>
      </c>
    </row>
    <row r="121" spans="1:4" ht="9.75" customHeight="1" x14ac:dyDescent="0.2">
      <c r="A121" s="53">
        <v>4396</v>
      </c>
      <c r="B121" s="67" t="s">
        <v>184</v>
      </c>
      <c r="C121" s="54">
        <v>0</v>
      </c>
      <c r="D121" s="54">
        <v>0</v>
      </c>
    </row>
    <row r="122" spans="1:4" ht="9.75" customHeight="1" x14ac:dyDescent="0.2">
      <c r="A122" s="53">
        <v>4397</v>
      </c>
      <c r="B122" s="67" t="s">
        <v>185</v>
      </c>
      <c r="C122" s="54">
        <v>0</v>
      </c>
      <c r="D122" s="54">
        <v>0</v>
      </c>
    </row>
    <row r="123" spans="1:4" ht="9.75" customHeight="1" x14ac:dyDescent="0.2">
      <c r="A123" s="53">
        <v>4399</v>
      </c>
      <c r="B123" s="67" t="s">
        <v>179</v>
      </c>
      <c r="C123" s="54">
        <v>0</v>
      </c>
      <c r="D123" s="54">
        <v>0</v>
      </c>
    </row>
    <row r="124" spans="1:4" ht="11.25" customHeight="1" x14ac:dyDescent="0.2">
      <c r="A124" s="59">
        <v>1120</v>
      </c>
      <c r="B124" s="66" t="s">
        <v>515</v>
      </c>
      <c r="C124" s="61">
        <v>0</v>
      </c>
      <c r="D124" s="61">
        <v>0</v>
      </c>
    </row>
    <row r="125" spans="1:4" ht="11.25" customHeight="1" x14ac:dyDescent="0.2">
      <c r="A125" s="53">
        <v>1124</v>
      </c>
      <c r="B125" s="5" t="s">
        <v>516</v>
      </c>
      <c r="C125" s="54">
        <v>0</v>
      </c>
      <c r="D125" s="54">
        <v>0</v>
      </c>
    </row>
    <row r="126" spans="1:4" ht="11.25" customHeight="1" x14ac:dyDescent="0.2">
      <c r="A126" s="53">
        <v>1124</v>
      </c>
      <c r="B126" s="5" t="s">
        <v>517</v>
      </c>
      <c r="C126" s="54">
        <v>0</v>
      </c>
      <c r="D126" s="54">
        <v>0</v>
      </c>
    </row>
    <row r="127" spans="1:4" ht="11.25" customHeight="1" x14ac:dyDescent="0.2">
      <c r="A127" s="53">
        <v>1124</v>
      </c>
      <c r="B127" s="5" t="s">
        <v>518</v>
      </c>
      <c r="C127" s="54">
        <v>0</v>
      </c>
      <c r="D127" s="54">
        <v>0</v>
      </c>
    </row>
    <row r="128" spans="1:4" ht="11.25" customHeight="1" x14ac:dyDescent="0.2">
      <c r="A128" s="53">
        <v>1124</v>
      </c>
      <c r="B128" s="5" t="s">
        <v>519</v>
      </c>
      <c r="C128" s="54">
        <v>0</v>
      </c>
      <c r="D128" s="54">
        <v>0</v>
      </c>
    </row>
    <row r="129" spans="1:4" ht="11.25" customHeight="1" x14ac:dyDescent="0.2">
      <c r="A129" s="53">
        <v>1124</v>
      </c>
      <c r="B129" s="5" t="s">
        <v>520</v>
      </c>
      <c r="C129" s="54">
        <v>0</v>
      </c>
      <c r="D129" s="54">
        <v>0</v>
      </c>
    </row>
    <row r="130" spans="1:4" ht="11.25" customHeight="1" x14ac:dyDescent="0.2">
      <c r="A130" s="53">
        <v>1124</v>
      </c>
      <c r="B130" s="5" t="s">
        <v>521</v>
      </c>
      <c r="C130" s="54">
        <v>0</v>
      </c>
      <c r="D130" s="54">
        <v>0</v>
      </c>
    </row>
    <row r="131" spans="1:4" ht="11.25" customHeight="1" x14ac:dyDescent="0.2">
      <c r="A131" s="53">
        <v>1122</v>
      </c>
      <c r="B131" s="5" t="s">
        <v>522</v>
      </c>
      <c r="C131" s="54">
        <v>0</v>
      </c>
      <c r="D131" s="54">
        <v>0</v>
      </c>
    </row>
    <row r="132" spans="1:4" ht="11.25" customHeight="1" x14ac:dyDescent="0.2">
      <c r="A132" s="53">
        <v>1122</v>
      </c>
      <c r="B132" s="5" t="s">
        <v>523</v>
      </c>
      <c r="C132" s="54">
        <v>0</v>
      </c>
      <c r="D132" s="54">
        <v>0</v>
      </c>
    </row>
    <row r="133" spans="1:4" ht="11.25" customHeight="1" x14ac:dyDescent="0.2">
      <c r="A133" s="53">
        <v>1122</v>
      </c>
      <c r="B133" s="5" t="s">
        <v>524</v>
      </c>
      <c r="C133" s="54">
        <v>0</v>
      </c>
      <c r="D133" s="54">
        <v>0</v>
      </c>
    </row>
    <row r="134" spans="1:4" ht="11.25" customHeight="1" x14ac:dyDescent="0.2">
      <c r="A134" s="59">
        <v>5120</v>
      </c>
      <c r="B134" s="66" t="s">
        <v>348</v>
      </c>
      <c r="C134" s="61">
        <v>0</v>
      </c>
      <c r="D134" s="61">
        <v>0</v>
      </c>
    </row>
    <row r="135" spans="1:4" ht="11.25" customHeight="1" x14ac:dyDescent="0.2">
      <c r="A135" s="53">
        <v>5120</v>
      </c>
      <c r="B135" s="5" t="s">
        <v>348</v>
      </c>
      <c r="C135" s="54">
        <v>0</v>
      </c>
      <c r="D135" s="54">
        <v>0</v>
      </c>
    </row>
    <row r="136" spans="1:4" ht="11.25" customHeight="1" x14ac:dyDescent="0.2">
      <c r="A136" s="53"/>
      <c r="B136" s="68" t="s">
        <v>525</v>
      </c>
      <c r="C136" s="61">
        <v>1013067.5800000002</v>
      </c>
      <c r="D136" s="61">
        <v>674244.05999999959</v>
      </c>
    </row>
    <row r="137" spans="1:4" ht="9" customHeight="1" x14ac:dyDescent="0.2">
      <c r="A137" s="25"/>
      <c r="B137" s="25"/>
      <c r="C137" s="25"/>
      <c r="D137" s="25"/>
    </row>
    <row r="138" spans="1:4" ht="9.75" customHeight="1" x14ac:dyDescent="0.2">
      <c r="A138" s="25" t="s">
        <v>309</v>
      </c>
      <c r="C138" s="25"/>
      <c r="D138" s="25"/>
    </row>
  </sheetData>
  <mergeCells count="4">
    <mergeCell ref="A1:C1"/>
    <mergeCell ref="A2:C2"/>
    <mergeCell ref="A3:C3"/>
    <mergeCell ref="A4:C4"/>
  </mergeCells>
  <pageMargins left="0.7" right="0.7" top="0.75" bottom="0.75" header="0" footer="0"/>
  <pageSetup paperSize="9" scale="7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1965</v>
      </c>
      <c r="B1" s="525"/>
      <c r="C1" s="526"/>
    </row>
    <row r="2" spans="1:3" ht="11.25" customHeight="1" x14ac:dyDescent="0.25">
      <c r="A2" s="527" t="s">
        <v>526</v>
      </c>
      <c r="B2" s="519"/>
      <c r="C2" s="528"/>
    </row>
    <row r="3" spans="1:3" ht="11.25" customHeight="1" x14ac:dyDescent="0.25">
      <c r="A3" s="527" t="s">
        <v>1961</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5589600.0999999996</v>
      </c>
    </row>
    <row r="7" spans="1:3" ht="7.5" customHeight="1" x14ac:dyDescent="0.25">
      <c r="A7" s="5"/>
      <c r="B7" s="73"/>
      <c r="C7" s="134"/>
    </row>
    <row r="8" spans="1:3" ht="9.75" customHeight="1" x14ac:dyDescent="0.25">
      <c r="A8" s="75" t="s">
        <v>530</v>
      </c>
      <c r="B8" s="75"/>
      <c r="C8" s="76">
        <f>SUM(C9:C14)</f>
        <v>0</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0</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5589600.0999999996</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7" right="0.7" top="0.75" bottom="0.75" header="0" footer="0"/>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1965</v>
      </c>
      <c r="B1" s="525"/>
      <c r="C1" s="526"/>
    </row>
    <row r="2" spans="1:3" ht="11.25" customHeight="1" x14ac:dyDescent="0.25">
      <c r="A2" s="535" t="s">
        <v>544</v>
      </c>
      <c r="B2" s="519"/>
      <c r="C2" s="528"/>
    </row>
    <row r="3" spans="1:3" ht="11.25" customHeight="1" x14ac:dyDescent="0.25">
      <c r="A3" s="535" t="s">
        <v>1961</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4862349.2899999991</v>
      </c>
    </row>
    <row r="7" spans="1:3" ht="7.5" customHeight="1" x14ac:dyDescent="0.25">
      <c r="A7" s="96"/>
      <c r="B7" s="73"/>
      <c r="C7" s="74"/>
    </row>
    <row r="8" spans="1:3" ht="9.75" customHeight="1" x14ac:dyDescent="0.25">
      <c r="A8" s="75" t="s">
        <v>546</v>
      </c>
      <c r="B8" s="97"/>
      <c r="C8" s="76">
        <f>SUM(C9:C29)</f>
        <v>285816.76999999996</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183727.52</v>
      </c>
    </row>
    <row r="12" spans="1:3" ht="9.75" customHeight="1" x14ac:dyDescent="0.25">
      <c r="A12" s="101">
        <v>2.4</v>
      </c>
      <c r="B12" s="102" t="s">
        <v>373</v>
      </c>
      <c r="C12" s="100">
        <v>76356.7</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0</v>
      </c>
    </row>
    <row r="16" spans="1:3" ht="9.75" customHeight="1" x14ac:dyDescent="0.25">
      <c r="A16" s="101">
        <v>2.8</v>
      </c>
      <c r="B16" s="102" t="s">
        <v>377</v>
      </c>
      <c r="C16" s="100">
        <v>25732.55</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64880.34</v>
      </c>
    </row>
    <row r="32" spans="1:3" ht="9.75" customHeight="1" x14ac:dyDescent="0.25">
      <c r="A32" s="101" t="s">
        <v>571</v>
      </c>
      <c r="B32" s="102" t="s">
        <v>277</v>
      </c>
      <c r="C32" s="100">
        <v>64880.34</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0</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4641412.8599999994</v>
      </c>
    </row>
    <row r="41" spans="1:3" ht="9.75" customHeight="1" x14ac:dyDescent="0.25">
      <c r="A41" s="5"/>
      <c r="B41" s="5"/>
      <c r="C41" s="5"/>
    </row>
    <row r="42" spans="1:3" ht="9.75" customHeight="1" x14ac:dyDescent="0.25">
      <c r="A42" s="25" t="s">
        <v>1981</v>
      </c>
      <c r="C42" s="5"/>
    </row>
    <row r="43" spans="1:3" ht="15" customHeight="1" x14ac:dyDescent="0.25">
      <c r="A43"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J59"/>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0.42578125" customWidth="1"/>
    <col min="11" max="26" width="9.140625" customWidth="1"/>
  </cols>
  <sheetData>
    <row r="1" spans="1:10" ht="11.25" customHeight="1" x14ac:dyDescent="0.25">
      <c r="A1" s="521" t="s">
        <v>1965</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1961</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v>0</v>
      </c>
      <c r="D9" s="62">
        <v>0</v>
      </c>
      <c r="E9" s="62">
        <v>0</v>
      </c>
      <c r="F9" s="62">
        <v>0</v>
      </c>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3914693</v>
      </c>
      <c r="D41" s="54"/>
      <c r="E41" s="54"/>
      <c r="F41" s="54"/>
      <c r="G41" s="25"/>
      <c r="H41" s="25"/>
      <c r="I41" s="25"/>
      <c r="J41" s="25"/>
    </row>
    <row r="42" spans="1:10" ht="9.75" customHeight="1" x14ac:dyDescent="0.25">
      <c r="A42" s="25">
        <v>8120</v>
      </c>
      <c r="B42" s="120" t="s">
        <v>619</v>
      </c>
      <c r="C42" s="139">
        <v>3287510.94</v>
      </c>
      <c r="D42" s="54"/>
      <c r="E42" s="54"/>
      <c r="F42" s="54"/>
      <c r="G42" s="25"/>
      <c r="H42" s="25"/>
      <c r="I42" s="25"/>
      <c r="J42" s="25"/>
    </row>
    <row r="43" spans="1:10" ht="9.75" customHeight="1" x14ac:dyDescent="0.25">
      <c r="A43" s="25">
        <v>8130</v>
      </c>
      <c r="B43" s="120" t="s">
        <v>620</v>
      </c>
      <c r="C43" s="139">
        <v>-1701385.94</v>
      </c>
      <c r="D43" s="54"/>
      <c r="E43" s="54"/>
      <c r="F43" s="54"/>
      <c r="G43" s="25"/>
      <c r="H43" s="25"/>
      <c r="I43" s="25"/>
      <c r="J43" s="25"/>
    </row>
    <row r="44" spans="1:10" ht="9.75" customHeight="1" x14ac:dyDescent="0.25">
      <c r="A44" s="25">
        <v>8140</v>
      </c>
      <c r="B44" s="120" t="s">
        <v>621</v>
      </c>
      <c r="C44" s="139">
        <v>2220568</v>
      </c>
      <c r="D44" s="54"/>
      <c r="E44" s="54"/>
      <c r="F44" s="54"/>
      <c r="G44" s="25"/>
      <c r="H44" s="25"/>
      <c r="I44" s="25"/>
      <c r="J44" s="25"/>
    </row>
    <row r="45" spans="1:10" ht="9.75" customHeight="1" thickBot="1" x14ac:dyDescent="0.3">
      <c r="A45" s="25">
        <v>8150</v>
      </c>
      <c r="B45" s="122" t="s">
        <v>622</v>
      </c>
      <c r="C45" s="140">
        <v>2220568</v>
      </c>
      <c r="D45" s="54"/>
      <c r="E45" s="54"/>
      <c r="F45" s="54"/>
      <c r="G45" s="25"/>
      <c r="H45" s="25"/>
      <c r="I45" s="25"/>
      <c r="J45" s="25"/>
    </row>
    <row r="46" spans="1:10" ht="9.75" customHeight="1" x14ac:dyDescent="0.25">
      <c r="A46" s="25"/>
      <c r="B46" s="25"/>
      <c r="C46" s="25"/>
      <c r="D46" s="250"/>
      <c r="E46" s="65"/>
      <c r="F46" s="54"/>
      <c r="G46" s="25"/>
      <c r="H46" s="25"/>
      <c r="I46" s="25"/>
      <c r="J46" s="25"/>
    </row>
    <row r="47" spans="1:10" ht="9.75" customHeight="1" thickBot="1" x14ac:dyDescent="0.3">
      <c r="A47" s="25"/>
      <c r="B47" s="25"/>
      <c r="C47" s="25"/>
      <c r="D47" s="250"/>
      <c r="E47" s="65"/>
      <c r="F47" s="54"/>
      <c r="G47" s="25"/>
      <c r="H47" s="25"/>
      <c r="I47" s="25"/>
      <c r="J47" s="25"/>
    </row>
    <row r="48" spans="1:10" ht="9.75" customHeight="1" x14ac:dyDescent="0.25">
      <c r="A48" s="25"/>
      <c r="B48" s="536" t="s">
        <v>623</v>
      </c>
      <c r="C48" s="537"/>
      <c r="D48" s="250"/>
      <c r="E48" s="65"/>
      <c r="F48" s="54"/>
      <c r="G48" s="25"/>
      <c r="H48" s="25"/>
      <c r="I48" s="25"/>
      <c r="J48" s="25"/>
    </row>
    <row r="49" spans="1:6" ht="9.75" customHeight="1" x14ac:dyDescent="0.25">
      <c r="A49" s="25"/>
      <c r="B49" s="137" t="s">
        <v>528</v>
      </c>
      <c r="C49" s="138">
        <v>2024</v>
      </c>
      <c r="D49" s="250"/>
      <c r="E49" s="65"/>
      <c r="F49" s="65"/>
    </row>
    <row r="50" spans="1:6" ht="9.75" customHeight="1" x14ac:dyDescent="0.25">
      <c r="A50" s="25">
        <v>8210</v>
      </c>
      <c r="B50" s="120" t="s">
        <v>624</v>
      </c>
      <c r="C50" s="196">
        <v>3914693</v>
      </c>
      <c r="D50" s="54"/>
      <c r="E50" s="54"/>
      <c r="F50" s="65"/>
    </row>
    <row r="51" spans="1:6" ht="9.75" customHeight="1" x14ac:dyDescent="0.25">
      <c r="A51" s="25">
        <v>8220</v>
      </c>
      <c r="B51" s="120" t="s">
        <v>625</v>
      </c>
      <c r="C51" s="196">
        <v>750729.65</v>
      </c>
      <c r="D51" s="54"/>
      <c r="E51" s="54"/>
      <c r="F51" s="65"/>
    </row>
    <row r="52" spans="1:6" ht="9.75" customHeight="1" x14ac:dyDescent="0.25">
      <c r="A52" s="25">
        <v>8230</v>
      </c>
      <c r="B52" s="120" t="s">
        <v>626</v>
      </c>
      <c r="C52" s="196">
        <v>1695385.94</v>
      </c>
      <c r="D52" s="54"/>
      <c r="E52" s="54"/>
      <c r="F52" s="65"/>
    </row>
    <row r="53" spans="1:6" ht="9.75" customHeight="1" x14ac:dyDescent="0.25">
      <c r="A53" s="25">
        <v>8240</v>
      </c>
      <c r="B53" s="120" t="s">
        <v>627</v>
      </c>
      <c r="C53" s="196">
        <v>4859349.29</v>
      </c>
      <c r="D53" s="250"/>
      <c r="E53" s="65"/>
      <c r="F53" s="65"/>
    </row>
    <row r="54" spans="1:6" ht="9.75" customHeight="1" x14ac:dyDescent="0.25">
      <c r="A54" s="25">
        <v>8250</v>
      </c>
      <c r="B54" s="120" t="s">
        <v>628</v>
      </c>
      <c r="C54" s="196">
        <v>4850874.88</v>
      </c>
      <c r="D54" s="250"/>
      <c r="E54" s="65"/>
      <c r="F54" s="65"/>
    </row>
    <row r="55" spans="1:6" ht="9.75" customHeight="1" x14ac:dyDescent="0.25">
      <c r="A55" s="25">
        <v>8260</v>
      </c>
      <c r="B55" s="120" t="s">
        <v>629</v>
      </c>
      <c r="C55" s="196">
        <v>4862349.29</v>
      </c>
      <c r="D55" s="250"/>
      <c r="E55" s="65"/>
      <c r="F55" s="65"/>
    </row>
    <row r="56" spans="1:6" ht="9.75" customHeight="1" thickBot="1" x14ac:dyDescent="0.3">
      <c r="A56" s="25">
        <v>8270</v>
      </c>
      <c r="B56" s="122" t="s">
        <v>630</v>
      </c>
      <c r="C56" s="197">
        <v>4862349.29</v>
      </c>
      <c r="D56" s="250"/>
      <c r="E56" s="65"/>
      <c r="F56" s="65"/>
    </row>
    <row r="57" spans="1:6" ht="9.75" customHeight="1" x14ac:dyDescent="0.25">
      <c r="A57" s="25"/>
      <c r="B57" s="25"/>
      <c r="C57" s="25"/>
      <c r="D57" s="8"/>
    </row>
    <row r="58" spans="1:6" ht="9.75" customHeight="1" x14ac:dyDescent="0.25">
      <c r="A58" s="25"/>
      <c r="B58" s="25"/>
      <c r="C58" s="25"/>
    </row>
    <row r="59" spans="1:6" ht="9.75" customHeight="1" x14ac:dyDescent="0.25">
      <c r="A59" s="25"/>
      <c r="B59" s="25" t="s">
        <v>309</v>
      </c>
      <c r="C59" s="25"/>
    </row>
  </sheetData>
  <mergeCells count="6">
    <mergeCell ref="B48:C48"/>
    <mergeCell ref="A1:F1"/>
    <mergeCell ref="A2:F2"/>
    <mergeCell ref="A3:F3"/>
    <mergeCell ref="A4:F4"/>
    <mergeCell ref="B39:C39"/>
  </mergeCells>
  <pageMargins left="0.25" right="0.25" top="0.75" bottom="0.75" header="0.3" footer="0.3"/>
  <pageSetup scale="66" fitToHeight="0" orientation="landscape" r:id="rId1"/>
  <colBreaks count="1" manualBreakCount="1">
    <brk id="8"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E214"/>
  <sheetViews>
    <sheetView showGridLines="0" view="pageBreakPreview" zoomScaleNormal="85" zoomScaleSheetLayoutView="100" workbookViewId="0">
      <selection activeCell="B121" sqref="B121"/>
    </sheetView>
  </sheetViews>
  <sheetFormatPr baseColWidth="10" defaultColWidth="14.42578125" defaultRowHeight="15" customHeight="1" x14ac:dyDescent="0.25"/>
  <cols>
    <col min="1" max="1" width="10" customWidth="1"/>
    <col min="2" max="2" width="65.5703125" customWidth="1"/>
    <col min="3" max="3" width="15.85546875" customWidth="1"/>
    <col min="4" max="4" width="11.140625" customWidth="1"/>
    <col min="5" max="5" width="59.42578125" customWidth="1"/>
    <col min="6" max="6" width="16.42578125" customWidth="1"/>
    <col min="7" max="25" width="9.140625" customWidth="1"/>
  </cols>
  <sheetData>
    <row r="1" spans="1:5" ht="11.25" customHeight="1" x14ac:dyDescent="0.25">
      <c r="A1" s="521" t="s">
        <v>1966</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1967</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20.25" customHeight="1" x14ac:dyDescent="0.25">
      <c r="A9" s="30">
        <v>4000</v>
      </c>
      <c r="B9" s="31" t="s">
        <v>104</v>
      </c>
      <c r="C9" s="50">
        <f>+C10+C57+C69</f>
        <v>509064338.44999993</v>
      </c>
      <c r="D9" s="33"/>
      <c r="E9" s="25"/>
    </row>
    <row r="10" spans="1:5" ht="45" x14ac:dyDescent="0.25">
      <c r="A10" s="30">
        <v>4100</v>
      </c>
      <c r="B10" s="242" t="s">
        <v>34</v>
      </c>
      <c r="C10" s="50">
        <f>+C11+C21+C27+C30+C36+C39+C48</f>
        <v>238516737.35999998</v>
      </c>
      <c r="D10" s="33"/>
      <c r="E10" s="251" t="s">
        <v>1559</v>
      </c>
    </row>
    <row r="11" spans="1:5" ht="11.25" customHeight="1" x14ac:dyDescent="0.25">
      <c r="A11" s="30">
        <v>4110</v>
      </c>
      <c r="B11" s="31" t="s">
        <v>105</v>
      </c>
      <c r="C11" s="50">
        <f>SUM(C12:C20)</f>
        <v>0</v>
      </c>
      <c r="D11" s="33" t="str">
        <f t="shared" ref="D11:D20" si="0">IFERROR(C11/$C$12,"")</f>
        <v/>
      </c>
      <c r="E11" s="25"/>
    </row>
    <row r="12" spans="1:5" ht="9.75" customHeight="1" x14ac:dyDescent="0.25">
      <c r="A12" s="35">
        <v>4111</v>
      </c>
      <c r="B12" s="5" t="s">
        <v>107</v>
      </c>
      <c r="C12" s="36">
        <v>0</v>
      </c>
      <c r="D12" s="33" t="str">
        <f t="shared" si="0"/>
        <v/>
      </c>
      <c r="E12" s="25"/>
    </row>
    <row r="13" spans="1:5" ht="9.75" customHeight="1" x14ac:dyDescent="0.25">
      <c r="A13" s="35">
        <v>4112</v>
      </c>
      <c r="B13" s="5" t="s">
        <v>108</v>
      </c>
      <c r="C13" s="36">
        <v>0</v>
      </c>
      <c r="D13" s="33" t="str">
        <f t="shared" si="0"/>
        <v/>
      </c>
      <c r="E13" s="25"/>
    </row>
    <row r="14" spans="1:5" ht="9.75" customHeight="1" x14ac:dyDescent="0.25">
      <c r="A14" s="35">
        <v>4113</v>
      </c>
      <c r="B14" s="5" t="s">
        <v>109</v>
      </c>
      <c r="C14" s="36">
        <v>0</v>
      </c>
      <c r="D14" s="33" t="str">
        <f t="shared" si="0"/>
        <v/>
      </c>
      <c r="E14" s="25"/>
    </row>
    <row r="15" spans="1:5" ht="9.75" customHeight="1" x14ac:dyDescent="0.25">
      <c r="A15" s="35">
        <v>4114</v>
      </c>
      <c r="B15" s="5" t="s">
        <v>110</v>
      </c>
      <c r="C15" s="36">
        <v>0</v>
      </c>
      <c r="D15" s="33" t="str">
        <f t="shared" si="0"/>
        <v/>
      </c>
      <c r="E15" s="25"/>
    </row>
    <row r="16" spans="1:5"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f>SUM(C22:C26)</f>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f>+C28+C29</f>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f>SUM(C31:C35)</f>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5" ht="9.75" customHeight="1" x14ac:dyDescent="0.25">
      <c r="A33" s="35">
        <v>4144</v>
      </c>
      <c r="B33" s="5" t="s">
        <v>128</v>
      </c>
      <c r="C33" s="36">
        <v>0</v>
      </c>
      <c r="D33" s="33" t="str">
        <f t="shared" si="3"/>
        <v/>
      </c>
      <c r="E33" s="25"/>
    </row>
    <row r="34" spans="1:5" ht="9.75" customHeight="1" x14ac:dyDescent="0.25">
      <c r="A34" s="35">
        <v>4145</v>
      </c>
      <c r="B34" s="37" t="s">
        <v>129</v>
      </c>
      <c r="C34" s="36">
        <v>0</v>
      </c>
      <c r="D34" s="33" t="str">
        <f t="shared" si="3"/>
        <v/>
      </c>
      <c r="E34" s="25"/>
    </row>
    <row r="35" spans="1:5" ht="9.75" customHeight="1" x14ac:dyDescent="0.25">
      <c r="A35" s="35">
        <v>4149</v>
      </c>
      <c r="B35" s="5" t="s">
        <v>130</v>
      </c>
      <c r="C35" s="36">
        <v>0</v>
      </c>
      <c r="D35" s="33" t="str">
        <f t="shared" si="3"/>
        <v/>
      </c>
    </row>
    <row r="36" spans="1:5" ht="22.5" x14ac:dyDescent="0.25">
      <c r="A36" s="30">
        <v>4150</v>
      </c>
      <c r="B36" s="31" t="s">
        <v>131</v>
      </c>
      <c r="C36" s="32">
        <f>SUM(C37:C38)</f>
        <v>6203888.8499999996</v>
      </c>
      <c r="D36" s="33">
        <f t="shared" ref="D36:D38" si="4">IFERROR(C36/$C$36,"")</f>
        <v>1</v>
      </c>
      <c r="E36" s="251" t="s">
        <v>1560</v>
      </c>
    </row>
    <row r="37" spans="1:5" ht="22.5" x14ac:dyDescent="0.25">
      <c r="A37" s="35">
        <v>4151</v>
      </c>
      <c r="B37" s="5" t="s">
        <v>131</v>
      </c>
      <c r="C37" s="36">
        <v>6203888.8499999996</v>
      </c>
      <c r="D37" s="33">
        <f t="shared" si="4"/>
        <v>1</v>
      </c>
      <c r="E37" s="251" t="s">
        <v>1560</v>
      </c>
    </row>
    <row r="38" spans="1:5" ht="9.75" customHeight="1" x14ac:dyDescent="0.25">
      <c r="A38" s="35">
        <v>4154</v>
      </c>
      <c r="B38" s="37" t="s">
        <v>133</v>
      </c>
      <c r="C38" s="36">
        <v>0</v>
      </c>
      <c r="D38" s="33">
        <f t="shared" si="4"/>
        <v>0</v>
      </c>
      <c r="E38" s="25"/>
    </row>
    <row r="39" spans="1:5" ht="9.75" customHeight="1" x14ac:dyDescent="0.25">
      <c r="A39" s="30">
        <v>4160</v>
      </c>
      <c r="B39" s="31" t="s">
        <v>134</v>
      </c>
      <c r="C39" s="32">
        <f>SUM(C40:C47)</f>
        <v>0</v>
      </c>
      <c r="D39" s="33" t="str">
        <f t="shared" ref="D39:D47" si="5">IFERROR(C39/$C$39,"")</f>
        <v/>
      </c>
      <c r="E39" s="25"/>
    </row>
    <row r="40" spans="1:5" ht="9.75" customHeight="1" x14ac:dyDescent="0.25">
      <c r="A40" s="35">
        <v>4161</v>
      </c>
      <c r="B40" s="5" t="s">
        <v>135</v>
      </c>
      <c r="C40" s="36">
        <v>0</v>
      </c>
      <c r="D40" s="33" t="str">
        <f t="shared" si="5"/>
        <v/>
      </c>
      <c r="E40" s="25"/>
    </row>
    <row r="41" spans="1:5" ht="9.75" customHeight="1" x14ac:dyDescent="0.25">
      <c r="A41" s="35">
        <v>4162</v>
      </c>
      <c r="B41" s="5" t="s">
        <v>136</v>
      </c>
      <c r="C41" s="36">
        <v>0</v>
      </c>
      <c r="D41" s="33" t="str">
        <f t="shared" si="5"/>
        <v/>
      </c>
      <c r="E41" s="25"/>
    </row>
    <row r="42" spans="1:5" ht="9.75" customHeight="1" x14ac:dyDescent="0.25">
      <c r="A42" s="35">
        <v>4163</v>
      </c>
      <c r="B42" s="5" t="s">
        <v>137</v>
      </c>
      <c r="C42" s="36">
        <v>0</v>
      </c>
      <c r="D42" s="33" t="str">
        <f t="shared" si="5"/>
        <v/>
      </c>
      <c r="E42" s="25"/>
    </row>
    <row r="43" spans="1:5" ht="9.75" customHeight="1" x14ac:dyDescent="0.25">
      <c r="A43" s="35">
        <v>4164</v>
      </c>
      <c r="B43" s="5" t="s">
        <v>138</v>
      </c>
      <c r="C43" s="36">
        <v>0</v>
      </c>
      <c r="D43" s="33" t="str">
        <f t="shared" si="5"/>
        <v/>
      </c>
      <c r="E43" s="25"/>
    </row>
    <row r="44" spans="1:5" ht="9.75" customHeight="1" x14ac:dyDescent="0.25">
      <c r="A44" s="35">
        <v>4165</v>
      </c>
      <c r="B44" s="5" t="s">
        <v>139</v>
      </c>
      <c r="C44" s="36">
        <v>0</v>
      </c>
      <c r="D44" s="33" t="str">
        <f t="shared" si="5"/>
        <v/>
      </c>
      <c r="E44" s="25"/>
    </row>
    <row r="45" spans="1:5" ht="9.75" customHeight="1" x14ac:dyDescent="0.25">
      <c r="A45" s="35">
        <v>4166</v>
      </c>
      <c r="B45" s="37" t="s">
        <v>140</v>
      </c>
      <c r="C45" s="36">
        <v>0</v>
      </c>
      <c r="D45" s="33" t="str">
        <f t="shared" si="5"/>
        <v/>
      </c>
      <c r="E45" s="25"/>
    </row>
    <row r="46" spans="1:5" ht="9.75" customHeight="1" x14ac:dyDescent="0.25">
      <c r="A46" s="35">
        <v>4168</v>
      </c>
      <c r="B46" s="5" t="s">
        <v>141</v>
      </c>
      <c r="C46" s="36">
        <v>0</v>
      </c>
      <c r="D46" s="33" t="str">
        <f t="shared" si="5"/>
        <v/>
      </c>
      <c r="E46" s="25"/>
    </row>
    <row r="47" spans="1:5" ht="9.75" customHeight="1" x14ac:dyDescent="0.25">
      <c r="A47" s="35">
        <v>4169</v>
      </c>
      <c r="B47" s="5" t="s">
        <v>142</v>
      </c>
      <c r="C47" s="36">
        <v>0</v>
      </c>
      <c r="D47" s="33" t="str">
        <f t="shared" si="5"/>
        <v/>
      </c>
      <c r="E47" s="25"/>
    </row>
    <row r="48" spans="1:5" ht="45.75" x14ac:dyDescent="0.25">
      <c r="A48" s="30">
        <v>4170</v>
      </c>
      <c r="B48" s="242" t="s">
        <v>143</v>
      </c>
      <c r="C48" s="32">
        <f>SUM(C49:C56)</f>
        <v>232312848.50999999</v>
      </c>
      <c r="D48" s="33">
        <f t="shared" ref="D48:D56" si="6">IFERROR(C48/$C$48,"")</f>
        <v>1</v>
      </c>
      <c r="E48" s="253" t="s">
        <v>1561</v>
      </c>
    </row>
    <row r="49" spans="1:5" ht="9.75" customHeight="1" x14ac:dyDescent="0.25">
      <c r="A49" s="35">
        <v>4171</v>
      </c>
      <c r="B49" s="5" t="s">
        <v>144</v>
      </c>
      <c r="C49" s="36">
        <v>0</v>
      </c>
      <c r="D49" s="33">
        <f t="shared" si="6"/>
        <v>0</v>
      </c>
      <c r="E49" s="252"/>
    </row>
    <row r="50" spans="1:5" ht="9.75" customHeight="1" x14ac:dyDescent="0.25">
      <c r="A50" s="35">
        <v>4172</v>
      </c>
      <c r="B50" s="5" t="s">
        <v>145</v>
      </c>
      <c r="C50" s="36">
        <v>0</v>
      </c>
      <c r="D50" s="33">
        <f t="shared" si="6"/>
        <v>0</v>
      </c>
      <c r="E50" s="252"/>
    </row>
    <row r="51" spans="1:5" ht="45.75" x14ac:dyDescent="0.25">
      <c r="A51" s="35">
        <v>4173</v>
      </c>
      <c r="B51" s="37" t="s">
        <v>146</v>
      </c>
      <c r="C51" s="36">
        <v>232312848.50999999</v>
      </c>
      <c r="D51" s="33">
        <f t="shared" si="6"/>
        <v>1</v>
      </c>
      <c r="E51" s="253" t="s">
        <v>1561</v>
      </c>
    </row>
    <row r="52" spans="1:5" ht="9.75" customHeight="1" x14ac:dyDescent="0.25">
      <c r="A52" s="35">
        <v>4174</v>
      </c>
      <c r="B52" s="37" t="s">
        <v>148</v>
      </c>
      <c r="C52" s="36">
        <v>0</v>
      </c>
      <c r="D52" s="33">
        <f t="shared" si="6"/>
        <v>0</v>
      </c>
      <c r="E52" s="25"/>
    </row>
    <row r="53" spans="1:5" ht="9.75" customHeight="1" x14ac:dyDescent="0.25">
      <c r="A53" s="35">
        <v>4175</v>
      </c>
      <c r="B53" s="37" t="s">
        <v>149</v>
      </c>
      <c r="C53" s="36">
        <v>0</v>
      </c>
      <c r="D53" s="33">
        <f t="shared" si="6"/>
        <v>0</v>
      </c>
      <c r="E53" s="25"/>
    </row>
    <row r="54" spans="1:5" ht="9.75" customHeight="1" x14ac:dyDescent="0.25">
      <c r="A54" s="35">
        <v>4176</v>
      </c>
      <c r="B54" s="37" t="s">
        <v>150</v>
      </c>
      <c r="C54" s="36">
        <v>0</v>
      </c>
      <c r="D54" s="33">
        <f t="shared" si="6"/>
        <v>0</v>
      </c>
      <c r="E54" s="25"/>
    </row>
    <row r="55" spans="1:5" ht="9.75" customHeight="1" x14ac:dyDescent="0.25">
      <c r="A55" s="35">
        <v>4177</v>
      </c>
      <c r="B55" s="37" t="s">
        <v>151</v>
      </c>
      <c r="C55" s="36">
        <v>0</v>
      </c>
      <c r="D55" s="33">
        <f t="shared" si="6"/>
        <v>0</v>
      </c>
      <c r="E55" s="25"/>
    </row>
    <row r="56" spans="1:5" ht="9.75" customHeight="1" x14ac:dyDescent="0.25">
      <c r="A56" s="35">
        <v>4178</v>
      </c>
      <c r="B56" s="37" t="s">
        <v>152</v>
      </c>
      <c r="C56" s="36">
        <v>0</v>
      </c>
      <c r="D56" s="33">
        <f t="shared" si="6"/>
        <v>0</v>
      </c>
      <c r="E56" s="25"/>
    </row>
    <row r="57" spans="1:5" ht="57" x14ac:dyDescent="0.25">
      <c r="A57" s="30">
        <v>4200</v>
      </c>
      <c r="B57" s="305" t="s">
        <v>153</v>
      </c>
      <c r="C57" s="32">
        <f>+C58+C64</f>
        <v>270525228.56</v>
      </c>
      <c r="D57" s="33"/>
      <c r="E57" s="253" t="s">
        <v>1562</v>
      </c>
    </row>
    <row r="58" spans="1:5" ht="23.25" x14ac:dyDescent="0.25">
      <c r="A58" s="30">
        <v>4210</v>
      </c>
      <c r="B58" s="44" t="s">
        <v>154</v>
      </c>
      <c r="C58" s="32">
        <f>SUM(C59:C63)</f>
        <v>325929.15999999997</v>
      </c>
      <c r="D58" s="33">
        <f t="shared" ref="D58:D63" si="7">IFERROR(C58/$C$58,"")</f>
        <v>1</v>
      </c>
      <c r="E58" s="253" t="s">
        <v>1563</v>
      </c>
    </row>
    <row r="59" spans="1:5" ht="9.75" customHeight="1" x14ac:dyDescent="0.25">
      <c r="A59" s="35">
        <v>4211</v>
      </c>
      <c r="B59" s="5" t="s">
        <v>155</v>
      </c>
      <c r="C59" s="36">
        <v>0</v>
      </c>
      <c r="D59" s="33">
        <f t="shared" si="7"/>
        <v>0</v>
      </c>
      <c r="E59" s="25"/>
    </row>
    <row r="60" spans="1:5" ht="9.75" customHeight="1" x14ac:dyDescent="0.25">
      <c r="A60" s="35">
        <v>4212</v>
      </c>
      <c r="B60" s="5" t="s">
        <v>156</v>
      </c>
      <c r="C60" s="36">
        <v>0</v>
      </c>
      <c r="D60" s="33">
        <f t="shared" si="7"/>
        <v>0</v>
      </c>
      <c r="E60" s="25"/>
    </row>
    <row r="61" spans="1:5" ht="23.25" x14ac:dyDescent="0.25">
      <c r="A61" s="35">
        <v>4213</v>
      </c>
      <c r="B61" s="5" t="s">
        <v>157</v>
      </c>
      <c r="C61" s="36">
        <v>325929.15999999997</v>
      </c>
      <c r="D61" s="33">
        <f t="shared" si="7"/>
        <v>1</v>
      </c>
      <c r="E61" s="253" t="s">
        <v>1564</v>
      </c>
    </row>
    <row r="62" spans="1:5" ht="9.75" customHeight="1" x14ac:dyDescent="0.25">
      <c r="A62" s="35">
        <v>4214</v>
      </c>
      <c r="B62" s="5" t="s">
        <v>159</v>
      </c>
      <c r="C62" s="36">
        <v>0</v>
      </c>
      <c r="D62" s="33">
        <f t="shared" si="7"/>
        <v>0</v>
      </c>
      <c r="E62" s="25"/>
    </row>
    <row r="63" spans="1:5" ht="9.75" customHeight="1" x14ac:dyDescent="0.25">
      <c r="A63" s="35">
        <v>4215</v>
      </c>
      <c r="B63" s="5" t="s">
        <v>160</v>
      </c>
      <c r="C63" s="36">
        <v>0</v>
      </c>
      <c r="D63" s="33">
        <f t="shared" si="7"/>
        <v>0</v>
      </c>
      <c r="E63" s="25"/>
    </row>
    <row r="64" spans="1:5" ht="68.25" x14ac:dyDescent="0.25">
      <c r="A64" s="30">
        <v>4220</v>
      </c>
      <c r="B64" s="242" t="s">
        <v>161</v>
      </c>
      <c r="C64" s="32">
        <f>SUM(C65:C68)</f>
        <v>270199299.39999998</v>
      </c>
      <c r="D64" s="33">
        <f t="shared" ref="D64:D68" si="8">IFERROR(C64/$C$64,"")</f>
        <v>1</v>
      </c>
      <c r="E64" s="34" t="s">
        <v>1565</v>
      </c>
    </row>
    <row r="65" spans="1:5" ht="68.25" x14ac:dyDescent="0.25">
      <c r="A65" s="35">
        <v>4221</v>
      </c>
      <c r="B65" s="49" t="s">
        <v>162</v>
      </c>
      <c r="C65" s="36">
        <v>270199299.39999998</v>
      </c>
      <c r="D65" s="33">
        <f t="shared" si="8"/>
        <v>1</v>
      </c>
      <c r="E65" s="34" t="s">
        <v>1565</v>
      </c>
    </row>
    <row r="66" spans="1:5" ht="9.75" customHeight="1" x14ac:dyDescent="0.25">
      <c r="A66" s="35">
        <v>4223</v>
      </c>
      <c r="B66" s="5" t="s">
        <v>164</v>
      </c>
      <c r="C66" s="36">
        <v>0</v>
      </c>
      <c r="D66" s="33">
        <f t="shared" si="8"/>
        <v>0</v>
      </c>
      <c r="E66" s="25"/>
    </row>
    <row r="67" spans="1:5" ht="9.75" customHeight="1" x14ac:dyDescent="0.25">
      <c r="A67" s="35">
        <v>4225</v>
      </c>
      <c r="B67" s="5" t="s">
        <v>165</v>
      </c>
      <c r="C67" s="36">
        <v>0</v>
      </c>
      <c r="D67" s="33">
        <f t="shared" si="8"/>
        <v>0</v>
      </c>
      <c r="E67" s="25"/>
    </row>
    <row r="68" spans="1:5" ht="9.75" customHeight="1" x14ac:dyDescent="0.25">
      <c r="A68" s="35">
        <v>4227</v>
      </c>
      <c r="B68" s="5" t="s">
        <v>166</v>
      </c>
      <c r="C68" s="36">
        <v>0</v>
      </c>
      <c r="D68" s="33">
        <f t="shared" si="8"/>
        <v>0</v>
      </c>
      <c r="E68" s="25"/>
    </row>
    <row r="69" spans="1:5" ht="23.25" x14ac:dyDescent="0.25">
      <c r="A69" s="45">
        <v>4300</v>
      </c>
      <c r="B69" s="31" t="s">
        <v>37</v>
      </c>
      <c r="C69" s="32">
        <f>+C73+C79+C81+C83</f>
        <v>22372.53</v>
      </c>
      <c r="D69" s="33"/>
      <c r="E69" s="37" t="s">
        <v>1566</v>
      </c>
    </row>
    <row r="70" spans="1:5" ht="9.75" customHeight="1" x14ac:dyDescent="0.25">
      <c r="A70" s="45">
        <v>4310</v>
      </c>
      <c r="B70" s="31" t="s">
        <v>167</v>
      </c>
      <c r="C70" s="32">
        <f>SUM(C71:C72)</f>
        <v>0</v>
      </c>
      <c r="D70" s="33" t="str">
        <f t="shared" ref="D70:D72" si="9">IFERROR(C70/$C$70,"")</f>
        <v/>
      </c>
      <c r="E70" s="5"/>
    </row>
    <row r="71" spans="1:5" ht="9.75" customHeight="1" x14ac:dyDescent="0.25">
      <c r="A71" s="46">
        <v>4311</v>
      </c>
      <c r="B71" s="5" t="s">
        <v>168</v>
      </c>
      <c r="C71" s="36">
        <v>0</v>
      </c>
      <c r="D71" s="33" t="str">
        <f t="shared" si="9"/>
        <v/>
      </c>
      <c r="E71" s="5"/>
    </row>
    <row r="72" spans="1:5" ht="9.75" customHeight="1" x14ac:dyDescent="0.25">
      <c r="A72" s="46">
        <v>4319</v>
      </c>
      <c r="B72" s="5" t="s">
        <v>169</v>
      </c>
      <c r="C72" s="36">
        <v>0</v>
      </c>
      <c r="D72" s="33" t="str">
        <f t="shared" si="9"/>
        <v/>
      </c>
      <c r="E72" s="5"/>
    </row>
    <row r="73" spans="1:5" ht="9.75" customHeight="1" x14ac:dyDescent="0.25">
      <c r="A73" s="45">
        <v>4320</v>
      </c>
      <c r="B73" s="31" t="s">
        <v>170</v>
      </c>
      <c r="C73" s="32">
        <f>SUM(C74:C78)</f>
        <v>0</v>
      </c>
      <c r="D73" s="33" t="str">
        <f t="shared" ref="D73:D78" si="10">IFERROR(C73/$C$73,"")</f>
        <v/>
      </c>
      <c r="E73" s="5"/>
    </row>
    <row r="74" spans="1:5" ht="9.75" customHeight="1" x14ac:dyDescent="0.25">
      <c r="A74" s="46">
        <v>4321</v>
      </c>
      <c r="B74" s="5" t="s">
        <v>171</v>
      </c>
      <c r="C74" s="36">
        <v>0</v>
      </c>
      <c r="D74" s="33" t="str">
        <f t="shared" si="10"/>
        <v/>
      </c>
      <c r="E74" s="5"/>
    </row>
    <row r="75" spans="1:5" ht="9.75" customHeight="1" x14ac:dyDescent="0.25">
      <c r="A75" s="46">
        <v>4322</v>
      </c>
      <c r="B75" s="5" t="s">
        <v>172</v>
      </c>
      <c r="C75" s="36">
        <v>0</v>
      </c>
      <c r="D75" s="33" t="str">
        <f t="shared" si="10"/>
        <v/>
      </c>
      <c r="E75" s="5"/>
    </row>
    <row r="76" spans="1:5" ht="9.75" customHeight="1" x14ac:dyDescent="0.25">
      <c r="A76" s="46">
        <v>4323</v>
      </c>
      <c r="B76" s="5" t="s">
        <v>173</v>
      </c>
      <c r="C76" s="36">
        <v>0</v>
      </c>
      <c r="D76" s="33" t="str">
        <f t="shared" si="10"/>
        <v/>
      </c>
      <c r="E76" s="5"/>
    </row>
    <row r="77" spans="1:5" ht="9.75" customHeight="1" x14ac:dyDescent="0.25">
      <c r="A77" s="46">
        <v>4324</v>
      </c>
      <c r="B77" s="5" t="s">
        <v>174</v>
      </c>
      <c r="C77" s="36">
        <v>0</v>
      </c>
      <c r="D77" s="33" t="str">
        <f t="shared" si="10"/>
        <v/>
      </c>
      <c r="E77" s="5"/>
    </row>
    <row r="78" spans="1:5" ht="9.75" customHeight="1" x14ac:dyDescent="0.25">
      <c r="A78" s="46">
        <v>4325</v>
      </c>
      <c r="B78" s="5" t="s">
        <v>175</v>
      </c>
      <c r="C78" s="36">
        <v>0</v>
      </c>
      <c r="D78" s="33" t="str">
        <f t="shared" si="10"/>
        <v/>
      </c>
      <c r="E78" s="5"/>
    </row>
    <row r="79" spans="1:5" ht="9.75" customHeight="1" x14ac:dyDescent="0.25">
      <c r="A79" s="45">
        <v>4330</v>
      </c>
      <c r="B79" s="31" t="s">
        <v>177</v>
      </c>
      <c r="C79" s="32">
        <f>+C80</f>
        <v>0</v>
      </c>
      <c r="D79" s="33" t="str">
        <f t="shared" ref="D79:D80" si="11">IFERROR(C79/$C$79,"")</f>
        <v/>
      </c>
      <c r="E79" s="5"/>
    </row>
    <row r="80" spans="1:5" ht="9.75" customHeight="1" x14ac:dyDescent="0.25">
      <c r="A80" s="46">
        <v>4331</v>
      </c>
      <c r="B80" s="5" t="s">
        <v>177</v>
      </c>
      <c r="C80" s="36">
        <v>0</v>
      </c>
      <c r="D80" s="33" t="str">
        <f t="shared" si="11"/>
        <v/>
      </c>
      <c r="E80" s="5"/>
    </row>
    <row r="81" spans="1:5" ht="9.75" customHeight="1" x14ac:dyDescent="0.25">
      <c r="A81" s="45">
        <v>4340</v>
      </c>
      <c r="B81" s="31" t="s">
        <v>178</v>
      </c>
      <c r="C81" s="32">
        <f>+C82</f>
        <v>0</v>
      </c>
      <c r="D81" s="33" t="str">
        <f t="shared" ref="D81:D82" si="12">IFERROR(C81/$C$81,"")</f>
        <v/>
      </c>
      <c r="E81" s="5"/>
    </row>
    <row r="82" spans="1:5" ht="9.75" customHeight="1" x14ac:dyDescent="0.25">
      <c r="A82" s="46">
        <v>4341</v>
      </c>
      <c r="B82" s="5" t="s">
        <v>178</v>
      </c>
      <c r="C82" s="36">
        <v>0</v>
      </c>
      <c r="D82" s="33" t="str">
        <f t="shared" si="12"/>
        <v/>
      </c>
      <c r="E82" s="5"/>
    </row>
    <row r="83" spans="1:5" ht="23.25" x14ac:dyDescent="0.25">
      <c r="A83" s="45">
        <v>4390</v>
      </c>
      <c r="B83" s="31" t="s">
        <v>179</v>
      </c>
      <c r="C83" s="32">
        <f>SUM(C84:C90)</f>
        <v>22372.53</v>
      </c>
      <c r="D83" s="33">
        <f t="shared" ref="D83:D90" si="13">IFERROR(C83/$C$83,"")</f>
        <v>1</v>
      </c>
      <c r="E83" s="37" t="s">
        <v>1566</v>
      </c>
    </row>
    <row r="84" spans="1:5" ht="9.75" customHeight="1" x14ac:dyDescent="0.25">
      <c r="A84" s="46">
        <v>4392</v>
      </c>
      <c r="B84" s="5" t="s">
        <v>180</v>
      </c>
      <c r="C84" s="36">
        <v>0</v>
      </c>
      <c r="D84" s="33">
        <f t="shared" si="13"/>
        <v>0</v>
      </c>
      <c r="E84" s="5"/>
    </row>
    <row r="85" spans="1:5" ht="9.75" customHeight="1" x14ac:dyDescent="0.25">
      <c r="A85" s="46">
        <v>4393</v>
      </c>
      <c r="B85" s="5" t="s">
        <v>181</v>
      </c>
      <c r="C85" s="36">
        <v>0</v>
      </c>
      <c r="D85" s="33">
        <f t="shared" si="13"/>
        <v>0</v>
      </c>
      <c r="E85" s="5"/>
    </row>
    <row r="86" spans="1:5" ht="9.75" customHeight="1" x14ac:dyDescent="0.25">
      <c r="A86" s="46">
        <v>4394</v>
      </c>
      <c r="B86" s="5" t="s">
        <v>182</v>
      </c>
      <c r="C86" s="36">
        <v>0</v>
      </c>
      <c r="D86" s="33">
        <f t="shared" si="13"/>
        <v>0</v>
      </c>
      <c r="E86" s="5"/>
    </row>
    <row r="87" spans="1:5" ht="9.75" customHeight="1" x14ac:dyDescent="0.25">
      <c r="A87" s="46">
        <v>4395</v>
      </c>
      <c r="B87" s="5" t="s">
        <v>183</v>
      </c>
      <c r="C87" s="36">
        <v>0</v>
      </c>
      <c r="D87" s="33">
        <f t="shared" si="13"/>
        <v>0</v>
      </c>
      <c r="E87" s="5"/>
    </row>
    <row r="88" spans="1:5" ht="9.75" customHeight="1" x14ac:dyDescent="0.25">
      <c r="A88" s="46">
        <v>4396</v>
      </c>
      <c r="B88" s="5" t="s">
        <v>184</v>
      </c>
      <c r="C88" s="36">
        <v>0</v>
      </c>
      <c r="D88" s="33">
        <f t="shared" si="13"/>
        <v>0</v>
      </c>
      <c r="E88" s="5"/>
    </row>
    <row r="89" spans="1:5" ht="9.75" customHeight="1" x14ac:dyDescent="0.25">
      <c r="A89" s="46">
        <v>4397</v>
      </c>
      <c r="B89" s="5" t="s">
        <v>185</v>
      </c>
      <c r="C89" s="36">
        <v>0</v>
      </c>
      <c r="D89" s="33">
        <f t="shared" si="13"/>
        <v>0</v>
      </c>
      <c r="E89" s="5"/>
    </row>
    <row r="90" spans="1:5" ht="23.25" x14ac:dyDescent="0.25">
      <c r="A90" s="46">
        <v>4399</v>
      </c>
      <c r="B90" s="5" t="s">
        <v>179</v>
      </c>
      <c r="C90" s="36">
        <v>22372.53</v>
      </c>
      <c r="D90" s="33">
        <f t="shared" si="13"/>
        <v>1</v>
      </c>
      <c r="E90" s="37" t="s">
        <v>1566</v>
      </c>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13.5" customHeight="1" x14ac:dyDescent="0.25">
      <c r="A94" s="45">
        <v>5000</v>
      </c>
      <c r="B94" s="31" t="s">
        <v>38</v>
      </c>
      <c r="C94" s="32">
        <f>+C95+C123+C156+C166+C181</f>
        <v>465157325.13999999</v>
      </c>
      <c r="D94" s="33">
        <v>1</v>
      </c>
      <c r="E94" s="252"/>
    </row>
    <row r="95" spans="1:5" ht="13.5" customHeight="1" x14ac:dyDescent="0.25">
      <c r="A95" s="45">
        <v>5100</v>
      </c>
      <c r="B95" s="31" t="s">
        <v>187</v>
      </c>
      <c r="C95" s="32">
        <f>+C96+C103+C113</f>
        <v>427456330.13</v>
      </c>
      <c r="D95" s="33">
        <v>0.93131803425801107</v>
      </c>
      <c r="E95" s="252"/>
    </row>
    <row r="96" spans="1:5" ht="13.5" customHeight="1" x14ac:dyDescent="0.25">
      <c r="A96" s="45">
        <v>5110</v>
      </c>
      <c r="B96" s="31" t="s">
        <v>188</v>
      </c>
      <c r="C96" s="32">
        <f>SUM(C97:C102)</f>
        <v>55230377.699999996</v>
      </c>
      <c r="D96" s="33">
        <v>0.10332691130432642</v>
      </c>
      <c r="E96" s="252"/>
    </row>
    <row r="97" spans="1:5" ht="13.5" customHeight="1" x14ac:dyDescent="0.25">
      <c r="A97" s="46">
        <v>5111</v>
      </c>
      <c r="B97" s="5" t="s">
        <v>189</v>
      </c>
      <c r="C97" s="36">
        <v>28812040.73</v>
      </c>
      <c r="D97" s="33">
        <v>5.3912876171271946E-2</v>
      </c>
      <c r="E97" s="252"/>
    </row>
    <row r="98" spans="1:5" ht="13.5" customHeight="1" x14ac:dyDescent="0.25">
      <c r="A98" s="46">
        <v>5112</v>
      </c>
      <c r="B98" s="5" t="s">
        <v>191</v>
      </c>
      <c r="C98" s="36">
        <v>8187839.5899999999</v>
      </c>
      <c r="D98" s="33">
        <v>1.8026711693706687E-2</v>
      </c>
      <c r="E98" s="252"/>
    </row>
    <row r="99" spans="1:5" ht="13.5" customHeight="1" x14ac:dyDescent="0.25">
      <c r="A99" s="46">
        <v>5113</v>
      </c>
      <c r="B99" s="5" t="s">
        <v>192</v>
      </c>
      <c r="C99" s="36">
        <v>6771340.7300000004</v>
      </c>
      <c r="D99" s="33">
        <v>8.3760574073278148E-3</v>
      </c>
      <c r="E99" s="252"/>
    </row>
    <row r="100" spans="1:5" ht="13.5" customHeight="1" x14ac:dyDescent="0.25">
      <c r="A100" s="46">
        <v>5114</v>
      </c>
      <c r="B100" s="5" t="s">
        <v>193</v>
      </c>
      <c r="C100" s="36">
        <v>8709832.6699999999</v>
      </c>
      <c r="D100" s="33">
        <v>1.8012589000740761E-2</v>
      </c>
      <c r="E100" s="252"/>
    </row>
    <row r="101" spans="1:5" ht="13.5" customHeight="1" x14ac:dyDescent="0.25">
      <c r="A101" s="46">
        <v>5115</v>
      </c>
      <c r="B101" s="5" t="s">
        <v>195</v>
      </c>
      <c r="C101" s="36">
        <v>2749323.98</v>
      </c>
      <c r="D101" s="33">
        <v>4.9986770312792101E-3</v>
      </c>
      <c r="E101" s="252"/>
    </row>
    <row r="102" spans="1:5" ht="13.5" customHeight="1" x14ac:dyDescent="0.25">
      <c r="A102" s="46">
        <v>5116</v>
      </c>
      <c r="B102" s="5" t="s">
        <v>196</v>
      </c>
      <c r="C102" s="36">
        <v>0</v>
      </c>
      <c r="D102" s="33">
        <v>0</v>
      </c>
      <c r="E102" s="252"/>
    </row>
    <row r="103" spans="1:5" ht="13.5" customHeight="1" x14ac:dyDescent="0.25">
      <c r="A103" s="45">
        <v>5120</v>
      </c>
      <c r="B103" s="31" t="s">
        <v>197</v>
      </c>
      <c r="C103" s="32">
        <f>SUM(C104:C112)</f>
        <v>6479263.8000000007</v>
      </c>
      <c r="D103" s="33">
        <v>1.3038534015788439E-2</v>
      </c>
      <c r="E103" s="252"/>
    </row>
    <row r="104" spans="1:5" ht="13.5" customHeight="1" x14ac:dyDescent="0.25">
      <c r="A104" s="46">
        <v>5121</v>
      </c>
      <c r="B104" s="5" t="s">
        <v>198</v>
      </c>
      <c r="C104" s="36">
        <v>1967757.32</v>
      </c>
      <c r="D104" s="33">
        <v>4.081320757537101E-3</v>
      </c>
      <c r="E104" s="252"/>
    </row>
    <row r="105" spans="1:5" ht="13.5" customHeight="1" x14ac:dyDescent="0.25">
      <c r="A105" s="46">
        <v>5122</v>
      </c>
      <c r="B105" s="5" t="s">
        <v>199</v>
      </c>
      <c r="C105" s="36">
        <v>1187038.99</v>
      </c>
      <c r="D105" s="33">
        <v>2.8250296885718763E-3</v>
      </c>
      <c r="E105" s="252"/>
    </row>
    <row r="106" spans="1:5" ht="13.5" customHeight="1" x14ac:dyDescent="0.25">
      <c r="A106" s="46">
        <v>5123</v>
      </c>
      <c r="B106" s="5" t="s">
        <v>201</v>
      </c>
      <c r="C106" s="36">
        <v>0</v>
      </c>
      <c r="D106" s="33">
        <v>0</v>
      </c>
      <c r="E106" s="252"/>
    </row>
    <row r="107" spans="1:5" ht="13.5" customHeight="1" x14ac:dyDescent="0.25">
      <c r="A107" s="46">
        <v>5124</v>
      </c>
      <c r="B107" s="5" t="s">
        <v>202</v>
      </c>
      <c r="C107" s="36">
        <v>1741469.97</v>
      </c>
      <c r="D107" s="33">
        <v>3.3460483643984852E-3</v>
      </c>
      <c r="E107" s="252"/>
    </row>
    <row r="108" spans="1:5" ht="13.5" customHeight="1" x14ac:dyDescent="0.25">
      <c r="A108" s="46">
        <v>5125</v>
      </c>
      <c r="B108" s="5" t="s">
        <v>203</v>
      </c>
      <c r="C108" s="36">
        <v>113665.01</v>
      </c>
      <c r="D108" s="33">
        <v>1.5874159915269301E-4</v>
      </c>
      <c r="E108" s="252"/>
    </row>
    <row r="109" spans="1:5" ht="13.5" customHeight="1" x14ac:dyDescent="0.25">
      <c r="A109" s="46">
        <v>5126</v>
      </c>
      <c r="B109" s="5" t="s">
        <v>204</v>
      </c>
      <c r="C109" s="36">
        <v>247306.44</v>
      </c>
      <c r="D109" s="33">
        <v>4.5020129654431488E-4</v>
      </c>
      <c r="E109" s="252"/>
    </row>
    <row r="110" spans="1:5" ht="13.5" customHeight="1" x14ac:dyDescent="0.25">
      <c r="A110" s="46">
        <v>5127</v>
      </c>
      <c r="B110" s="5" t="s">
        <v>206</v>
      </c>
      <c r="C110" s="36">
        <v>465884.08</v>
      </c>
      <c r="D110" s="33">
        <v>8.2756583810389829E-4</v>
      </c>
      <c r="E110" s="252"/>
    </row>
    <row r="111" spans="1:5" ht="13.5" customHeight="1" x14ac:dyDescent="0.25">
      <c r="A111" s="46">
        <v>5128</v>
      </c>
      <c r="B111" s="5" t="s">
        <v>207</v>
      </c>
      <c r="C111" s="36">
        <v>0</v>
      </c>
      <c r="D111" s="33">
        <v>0</v>
      </c>
      <c r="E111" s="252"/>
    </row>
    <row r="112" spans="1:5" ht="13.5" customHeight="1" x14ac:dyDescent="0.25">
      <c r="A112" s="46">
        <v>5129</v>
      </c>
      <c r="B112" s="5" t="s">
        <v>208</v>
      </c>
      <c r="C112" s="36">
        <v>756141.99</v>
      </c>
      <c r="D112" s="33">
        <v>1.3496264714800683E-3</v>
      </c>
      <c r="E112" s="252"/>
    </row>
    <row r="113" spans="1:5" ht="13.5" customHeight="1" x14ac:dyDescent="0.25">
      <c r="A113" s="45">
        <v>5130</v>
      </c>
      <c r="B113" s="31" t="s">
        <v>209</v>
      </c>
      <c r="C113" s="32">
        <f>SUM(C114:C122)</f>
        <v>365746688.63</v>
      </c>
      <c r="D113" s="33">
        <v>0.81495258893789613</v>
      </c>
      <c r="E113" s="252"/>
    </row>
    <row r="114" spans="1:5" ht="13.5" customHeight="1" x14ac:dyDescent="0.25">
      <c r="A114" s="46">
        <v>5131</v>
      </c>
      <c r="B114" s="5" t="s">
        <v>210</v>
      </c>
      <c r="C114" s="36">
        <v>12583636.279999999</v>
      </c>
      <c r="D114" s="33">
        <v>2.661024380749754E-2</v>
      </c>
      <c r="E114" s="252"/>
    </row>
    <row r="115" spans="1:5" ht="13.5" customHeight="1" x14ac:dyDescent="0.25">
      <c r="A115" s="46">
        <v>5132</v>
      </c>
      <c r="B115" s="5" t="s">
        <v>211</v>
      </c>
      <c r="C115" s="36">
        <v>15633471.109999999</v>
      </c>
      <c r="D115" s="33">
        <v>3.3262738687649104E-2</v>
      </c>
      <c r="E115" s="252"/>
    </row>
    <row r="116" spans="1:5" ht="13.5" customHeight="1" x14ac:dyDescent="0.25">
      <c r="A116" s="46">
        <v>5133</v>
      </c>
      <c r="B116" s="5" t="s">
        <v>212</v>
      </c>
      <c r="C116" s="36">
        <v>19153105.120000001</v>
      </c>
      <c r="D116" s="33">
        <v>4.113354283841917E-2</v>
      </c>
      <c r="E116" s="252"/>
    </row>
    <row r="117" spans="1:5" ht="13.5" customHeight="1" x14ac:dyDescent="0.25">
      <c r="A117" s="46">
        <v>5134</v>
      </c>
      <c r="B117" s="5" t="s">
        <v>214</v>
      </c>
      <c r="C117" s="36">
        <v>605919.62</v>
      </c>
      <c r="D117" s="33">
        <v>1.9987591929837293E-4</v>
      </c>
      <c r="E117" s="252"/>
    </row>
    <row r="118" spans="1:5" ht="13.5" customHeight="1" x14ac:dyDescent="0.25">
      <c r="A118" s="46">
        <v>5135</v>
      </c>
      <c r="B118" s="5" t="s">
        <v>215</v>
      </c>
      <c r="C118" s="36">
        <v>15847004.949999999</v>
      </c>
      <c r="D118" s="33">
        <v>2.114426307253546E-2</v>
      </c>
      <c r="E118" s="252"/>
    </row>
    <row r="119" spans="1:5" ht="13.5" customHeight="1" x14ac:dyDescent="0.25">
      <c r="A119" s="46">
        <v>5136</v>
      </c>
      <c r="B119" s="5" t="s">
        <v>217</v>
      </c>
      <c r="C119" s="36">
        <v>7003766.7300000004</v>
      </c>
      <c r="D119" s="33">
        <v>1.3679275598210019E-2</v>
      </c>
      <c r="E119" s="252"/>
    </row>
    <row r="120" spans="1:5" ht="13.5" customHeight="1" x14ac:dyDescent="0.25">
      <c r="A120" s="46">
        <v>5137</v>
      </c>
      <c r="B120" s="5" t="s">
        <v>218</v>
      </c>
      <c r="C120" s="36">
        <v>968106.89</v>
      </c>
      <c r="D120" s="33">
        <v>1.6672842459463078E-3</v>
      </c>
      <c r="E120" s="252"/>
    </row>
    <row r="121" spans="1:5" s="255" customFormat="1" ht="90" x14ac:dyDescent="0.25">
      <c r="A121" s="35">
        <v>5138</v>
      </c>
      <c r="B121" s="49" t="s">
        <v>219</v>
      </c>
      <c r="C121" s="50">
        <v>281095908.75</v>
      </c>
      <c r="D121" s="51">
        <v>0.65295244385730555</v>
      </c>
      <c r="E121" s="254" t="s">
        <v>1567</v>
      </c>
    </row>
    <row r="122" spans="1:5" ht="11.25" customHeight="1" x14ac:dyDescent="0.25">
      <c r="A122" s="46">
        <v>5139</v>
      </c>
      <c r="B122" s="5" t="s">
        <v>220</v>
      </c>
      <c r="C122" s="36">
        <v>12855769.18</v>
      </c>
      <c r="D122" s="33">
        <v>2.4302920911034618E-2</v>
      </c>
      <c r="E122" s="252"/>
    </row>
    <row r="123" spans="1:5" ht="11.25" customHeight="1" x14ac:dyDescent="0.25">
      <c r="A123" s="45">
        <v>5200</v>
      </c>
      <c r="B123" s="31" t="s">
        <v>221</v>
      </c>
      <c r="C123" s="32">
        <f>+C124+C127+C130+C133+C138+C142+C145+C147</f>
        <v>10082603.52</v>
      </c>
      <c r="D123" s="33">
        <v>1.8319964757779847E-2</v>
      </c>
      <c r="E123" s="252"/>
    </row>
    <row r="124" spans="1:5" ht="11.25" customHeight="1" x14ac:dyDescent="0.25">
      <c r="A124" s="45">
        <v>5210</v>
      </c>
      <c r="B124" s="31" t="s">
        <v>222</v>
      </c>
      <c r="C124" s="32">
        <f>SUM(C125:C126)</f>
        <v>0</v>
      </c>
      <c r="D124" s="33">
        <v>0</v>
      </c>
      <c r="E124" s="252"/>
    </row>
    <row r="125" spans="1:5" ht="11.25" customHeight="1" x14ac:dyDescent="0.25">
      <c r="A125" s="46">
        <v>5211</v>
      </c>
      <c r="B125" s="5" t="s">
        <v>223</v>
      </c>
      <c r="C125" s="36">
        <v>0</v>
      </c>
      <c r="D125" s="33">
        <v>0</v>
      </c>
      <c r="E125" s="252"/>
    </row>
    <row r="126" spans="1:5" ht="11.25" customHeight="1" x14ac:dyDescent="0.25">
      <c r="A126" s="46">
        <v>5212</v>
      </c>
      <c r="B126" s="5" t="s">
        <v>224</v>
      </c>
      <c r="C126" s="36">
        <v>0</v>
      </c>
      <c r="D126" s="33">
        <v>0</v>
      </c>
      <c r="E126" s="252"/>
    </row>
    <row r="127" spans="1:5" ht="11.25" customHeight="1" x14ac:dyDescent="0.25">
      <c r="A127" s="45">
        <v>5220</v>
      </c>
      <c r="B127" s="31" t="s">
        <v>225</v>
      </c>
      <c r="C127" s="32">
        <f>SUM(C128:C129)</f>
        <v>10082603.52</v>
      </c>
      <c r="D127" s="33">
        <v>1.8319964757779847E-2</v>
      </c>
      <c r="E127" s="252"/>
    </row>
    <row r="128" spans="1:5" ht="11.25" customHeight="1" x14ac:dyDescent="0.25">
      <c r="A128" s="46">
        <v>5221</v>
      </c>
      <c r="B128" s="5" t="s">
        <v>226</v>
      </c>
      <c r="C128" s="36">
        <v>10082603.52</v>
      </c>
      <c r="D128" s="33">
        <v>1.8319964757779847E-2</v>
      </c>
      <c r="E128" s="252"/>
    </row>
    <row r="129" spans="1:5" ht="11.25" customHeight="1" x14ac:dyDescent="0.25">
      <c r="A129" s="46">
        <v>5222</v>
      </c>
      <c r="B129" s="5" t="s">
        <v>227</v>
      </c>
      <c r="C129" s="36">
        <v>0</v>
      </c>
      <c r="D129" s="33">
        <v>0</v>
      </c>
      <c r="E129" s="252"/>
    </row>
    <row r="130" spans="1:5" ht="11.25" customHeight="1" x14ac:dyDescent="0.25">
      <c r="A130" s="45">
        <v>5230</v>
      </c>
      <c r="B130" s="31" t="s">
        <v>164</v>
      </c>
      <c r="C130" s="32">
        <f>SUM(C131:C132)</f>
        <v>0</v>
      </c>
      <c r="D130" s="33">
        <v>0</v>
      </c>
      <c r="E130" s="252"/>
    </row>
    <row r="131" spans="1:5" ht="11.25" customHeight="1" x14ac:dyDescent="0.25">
      <c r="A131" s="46">
        <v>5231</v>
      </c>
      <c r="B131" s="5" t="s">
        <v>229</v>
      </c>
      <c r="C131" s="36">
        <v>0</v>
      </c>
      <c r="D131" s="33">
        <v>0</v>
      </c>
      <c r="E131" s="252"/>
    </row>
    <row r="132" spans="1:5" ht="11.25" customHeight="1" x14ac:dyDescent="0.25">
      <c r="A132" s="46">
        <v>5232</v>
      </c>
      <c r="B132" s="5" t="s">
        <v>230</v>
      </c>
      <c r="C132" s="36">
        <v>0</v>
      </c>
      <c r="D132" s="33">
        <v>0</v>
      </c>
      <c r="E132" s="252"/>
    </row>
    <row r="133" spans="1:5" ht="11.25" customHeight="1" x14ac:dyDescent="0.25">
      <c r="A133" s="45">
        <v>5240</v>
      </c>
      <c r="B133" s="31" t="s">
        <v>231</v>
      </c>
      <c r="C133" s="32">
        <f>SUM(C134:C137)</f>
        <v>0</v>
      </c>
      <c r="D133" s="33">
        <v>0</v>
      </c>
      <c r="E133" s="252"/>
    </row>
    <row r="134" spans="1:5" ht="11.25" customHeight="1" x14ac:dyDescent="0.25">
      <c r="A134" s="46">
        <v>5241</v>
      </c>
      <c r="B134" s="5" t="s">
        <v>232</v>
      </c>
      <c r="C134" s="36">
        <v>0</v>
      </c>
      <c r="D134" s="33">
        <v>0</v>
      </c>
      <c r="E134" s="252"/>
    </row>
    <row r="135" spans="1:5" ht="11.25" customHeight="1" x14ac:dyDescent="0.25">
      <c r="A135" s="46">
        <v>5242</v>
      </c>
      <c r="B135" s="5" t="s">
        <v>234</v>
      </c>
      <c r="C135" s="36">
        <v>0</v>
      </c>
      <c r="D135" s="33">
        <v>0</v>
      </c>
      <c r="E135" s="252"/>
    </row>
    <row r="136" spans="1:5" ht="11.25" customHeight="1" x14ac:dyDescent="0.25">
      <c r="A136" s="46">
        <v>5243</v>
      </c>
      <c r="B136" s="5" t="s">
        <v>235</v>
      </c>
      <c r="C136" s="36">
        <v>0</v>
      </c>
      <c r="D136" s="33">
        <v>0</v>
      </c>
      <c r="E136" s="252"/>
    </row>
    <row r="137" spans="1:5" ht="11.25" customHeight="1" x14ac:dyDescent="0.25">
      <c r="A137" s="46">
        <v>5244</v>
      </c>
      <c r="B137" s="5" t="s">
        <v>237</v>
      </c>
      <c r="C137" s="36">
        <v>0</v>
      </c>
      <c r="D137" s="33">
        <v>0</v>
      </c>
      <c r="E137" s="252"/>
    </row>
    <row r="138" spans="1:5" ht="11.25" customHeight="1" x14ac:dyDescent="0.25">
      <c r="A138" s="45">
        <v>5250</v>
      </c>
      <c r="B138" s="31" t="s">
        <v>165</v>
      </c>
      <c r="C138" s="32">
        <f>SUM(C139:C141)</f>
        <v>0</v>
      </c>
      <c r="D138" s="33">
        <v>0</v>
      </c>
      <c r="E138" s="252"/>
    </row>
    <row r="139" spans="1:5" ht="11.25" customHeight="1" x14ac:dyDescent="0.25">
      <c r="A139" s="46">
        <v>5251</v>
      </c>
      <c r="B139" s="5" t="s">
        <v>238</v>
      </c>
      <c r="C139" s="36">
        <v>0</v>
      </c>
      <c r="D139" s="33">
        <v>0</v>
      </c>
      <c r="E139" s="252"/>
    </row>
    <row r="140" spans="1:5" ht="11.25" customHeight="1" x14ac:dyDescent="0.25">
      <c r="A140" s="46">
        <v>5252</v>
      </c>
      <c r="B140" s="5" t="s">
        <v>239</v>
      </c>
      <c r="C140" s="36">
        <v>0</v>
      </c>
      <c r="D140" s="33">
        <v>0</v>
      </c>
      <c r="E140" s="252"/>
    </row>
    <row r="141" spans="1:5" ht="11.25" customHeight="1" x14ac:dyDescent="0.25">
      <c r="A141" s="46">
        <v>5259</v>
      </c>
      <c r="B141" s="5" t="s">
        <v>240</v>
      </c>
      <c r="C141" s="36">
        <v>0</v>
      </c>
      <c r="D141" s="33">
        <v>0</v>
      </c>
      <c r="E141" s="252"/>
    </row>
    <row r="142" spans="1:5" ht="11.25" customHeight="1" x14ac:dyDescent="0.25">
      <c r="A142" s="45">
        <v>5260</v>
      </c>
      <c r="B142" s="31" t="s">
        <v>241</v>
      </c>
      <c r="C142" s="32">
        <f>+C143+C144</f>
        <v>0</v>
      </c>
      <c r="D142" s="33">
        <v>0</v>
      </c>
      <c r="E142" s="252"/>
    </row>
    <row r="143" spans="1:5" ht="11.25" customHeight="1" x14ac:dyDescent="0.25">
      <c r="A143" s="46">
        <v>5261</v>
      </c>
      <c r="B143" s="5" t="s">
        <v>242</v>
      </c>
      <c r="C143" s="36">
        <v>0</v>
      </c>
      <c r="D143" s="33">
        <v>0</v>
      </c>
      <c r="E143" s="252"/>
    </row>
    <row r="144" spans="1:5" ht="11.25" customHeight="1" x14ac:dyDescent="0.25">
      <c r="A144" s="46">
        <v>5262</v>
      </c>
      <c r="B144" s="5" t="s">
        <v>243</v>
      </c>
      <c r="C144" s="36">
        <v>0</v>
      </c>
      <c r="D144" s="33">
        <v>0</v>
      </c>
      <c r="E144" s="252"/>
    </row>
    <row r="145" spans="1:5" ht="11.25" customHeight="1" x14ac:dyDescent="0.25">
      <c r="A145" s="45">
        <v>5270</v>
      </c>
      <c r="B145" s="31" t="s">
        <v>244</v>
      </c>
      <c r="C145" s="32">
        <f>+C146</f>
        <v>0</v>
      </c>
      <c r="D145" s="33">
        <v>0</v>
      </c>
      <c r="E145" s="252"/>
    </row>
    <row r="146" spans="1:5" ht="11.25" customHeight="1" x14ac:dyDescent="0.25">
      <c r="A146" s="46">
        <v>5271</v>
      </c>
      <c r="B146" s="5" t="s">
        <v>245</v>
      </c>
      <c r="C146" s="36">
        <v>0</v>
      </c>
      <c r="D146" s="33">
        <v>0</v>
      </c>
      <c r="E146" s="252"/>
    </row>
    <row r="147" spans="1:5" ht="11.25" customHeight="1" x14ac:dyDescent="0.25">
      <c r="A147" s="45">
        <v>5280</v>
      </c>
      <c r="B147" s="31" t="s">
        <v>246</v>
      </c>
      <c r="C147" s="32">
        <f>SUM(C148:C152)</f>
        <v>0</v>
      </c>
      <c r="D147" s="33">
        <v>0</v>
      </c>
      <c r="E147" s="252"/>
    </row>
    <row r="148" spans="1:5" ht="11.25" customHeight="1" x14ac:dyDescent="0.25">
      <c r="A148" s="46">
        <v>5281</v>
      </c>
      <c r="B148" s="5" t="s">
        <v>247</v>
      </c>
      <c r="C148" s="36">
        <v>0</v>
      </c>
      <c r="D148" s="33">
        <v>0</v>
      </c>
      <c r="E148" s="252"/>
    </row>
    <row r="149" spans="1:5" ht="11.25" customHeight="1" x14ac:dyDescent="0.25">
      <c r="A149" s="46">
        <v>5282</v>
      </c>
      <c r="B149" s="5" t="s">
        <v>248</v>
      </c>
      <c r="C149" s="36">
        <v>0</v>
      </c>
      <c r="D149" s="33">
        <v>0</v>
      </c>
      <c r="E149" s="252"/>
    </row>
    <row r="150" spans="1:5" ht="12" customHeight="1" x14ac:dyDescent="0.25">
      <c r="A150" s="46">
        <v>5283</v>
      </c>
      <c r="B150" s="5" t="s">
        <v>249</v>
      </c>
      <c r="C150" s="36">
        <v>0</v>
      </c>
      <c r="D150" s="33">
        <v>0</v>
      </c>
      <c r="E150" s="252"/>
    </row>
    <row r="151" spans="1:5" ht="12" customHeight="1" x14ac:dyDescent="0.25">
      <c r="A151" s="46">
        <v>5284</v>
      </c>
      <c r="B151" s="5" t="s">
        <v>250</v>
      </c>
      <c r="C151" s="36">
        <v>0</v>
      </c>
      <c r="D151" s="33">
        <v>0</v>
      </c>
      <c r="E151" s="252"/>
    </row>
    <row r="152" spans="1:5" ht="12" customHeight="1" x14ac:dyDescent="0.25">
      <c r="A152" s="46">
        <v>5285</v>
      </c>
      <c r="B152" s="5" t="s">
        <v>251</v>
      </c>
      <c r="C152" s="36">
        <v>0</v>
      </c>
      <c r="D152" s="33">
        <v>0</v>
      </c>
      <c r="E152" s="252"/>
    </row>
    <row r="153" spans="1:5" ht="12" customHeight="1" x14ac:dyDescent="0.25">
      <c r="A153" s="45">
        <v>5290</v>
      </c>
      <c r="B153" s="31" t="s">
        <v>252</v>
      </c>
      <c r="C153" s="32">
        <f>+C154+C155</f>
        <v>0</v>
      </c>
      <c r="D153" s="33">
        <v>0</v>
      </c>
      <c r="E153" s="252"/>
    </row>
    <row r="154" spans="1:5" ht="12" customHeight="1" x14ac:dyDescent="0.25">
      <c r="A154" s="46">
        <v>5291</v>
      </c>
      <c r="B154" s="5" t="s">
        <v>253</v>
      </c>
      <c r="C154" s="36">
        <v>0</v>
      </c>
      <c r="D154" s="33">
        <v>0</v>
      </c>
      <c r="E154" s="252"/>
    </row>
    <row r="155" spans="1:5" ht="12" customHeight="1" x14ac:dyDescent="0.25">
      <c r="A155" s="46">
        <v>5292</v>
      </c>
      <c r="B155" s="5" t="s">
        <v>254</v>
      </c>
      <c r="C155" s="36">
        <v>0</v>
      </c>
      <c r="D155" s="33">
        <v>0</v>
      </c>
      <c r="E155" s="252"/>
    </row>
    <row r="156" spans="1:5" ht="12" customHeight="1" x14ac:dyDescent="0.25">
      <c r="A156" s="45">
        <v>5300</v>
      </c>
      <c r="B156" s="31" t="s">
        <v>255</v>
      </c>
      <c r="C156" s="32">
        <f>+C157+C160+C163</f>
        <v>0</v>
      </c>
      <c r="D156" s="33">
        <v>0</v>
      </c>
      <c r="E156" s="252"/>
    </row>
    <row r="157" spans="1:5" ht="12" customHeight="1" x14ac:dyDescent="0.25">
      <c r="A157" s="45">
        <v>5310</v>
      </c>
      <c r="B157" s="31" t="s">
        <v>155</v>
      </c>
      <c r="C157" s="32">
        <f>+C158+C159</f>
        <v>0</v>
      </c>
      <c r="D157" s="33">
        <v>0</v>
      </c>
      <c r="E157" s="252"/>
    </row>
    <row r="158" spans="1:5" ht="12" customHeight="1" x14ac:dyDescent="0.25">
      <c r="A158" s="46">
        <v>5311</v>
      </c>
      <c r="B158" s="5" t="s">
        <v>256</v>
      </c>
      <c r="C158" s="36">
        <v>0</v>
      </c>
      <c r="D158" s="33">
        <v>0</v>
      </c>
      <c r="E158" s="252"/>
    </row>
    <row r="159" spans="1:5" ht="12" customHeight="1" x14ac:dyDescent="0.25">
      <c r="A159" s="46">
        <v>5312</v>
      </c>
      <c r="B159" s="5" t="s">
        <v>257</v>
      </c>
      <c r="C159" s="36">
        <v>0</v>
      </c>
      <c r="D159" s="33">
        <v>0</v>
      </c>
      <c r="E159" s="252"/>
    </row>
    <row r="160" spans="1:5" ht="12" customHeight="1" x14ac:dyDescent="0.25">
      <c r="A160" s="45">
        <v>5320</v>
      </c>
      <c r="B160" s="31" t="s">
        <v>156</v>
      </c>
      <c r="C160" s="32">
        <f>+C161+C162</f>
        <v>0</v>
      </c>
      <c r="D160" s="33">
        <v>0</v>
      </c>
      <c r="E160" s="252"/>
    </row>
    <row r="161" spans="1:5" ht="12" customHeight="1" x14ac:dyDescent="0.25">
      <c r="A161" s="46">
        <v>5321</v>
      </c>
      <c r="B161" s="5" t="s">
        <v>258</v>
      </c>
      <c r="C161" s="36">
        <v>0</v>
      </c>
      <c r="D161" s="33">
        <v>0</v>
      </c>
      <c r="E161" s="252"/>
    </row>
    <row r="162" spans="1:5" ht="12" customHeight="1" x14ac:dyDescent="0.25">
      <c r="A162" s="46">
        <v>5322</v>
      </c>
      <c r="B162" s="5" t="s">
        <v>259</v>
      </c>
      <c r="C162" s="36">
        <v>0</v>
      </c>
      <c r="D162" s="33">
        <v>0</v>
      </c>
      <c r="E162" s="252"/>
    </row>
    <row r="163" spans="1:5" ht="12" customHeight="1" x14ac:dyDescent="0.25">
      <c r="A163" s="45">
        <v>5330</v>
      </c>
      <c r="B163" s="31" t="s">
        <v>157</v>
      </c>
      <c r="C163" s="32">
        <f>+C164+C165</f>
        <v>0</v>
      </c>
      <c r="D163" s="33">
        <v>0</v>
      </c>
      <c r="E163" s="252"/>
    </row>
    <row r="164" spans="1:5" ht="12" customHeight="1" x14ac:dyDescent="0.25">
      <c r="A164" s="46">
        <v>5331</v>
      </c>
      <c r="B164" s="5" t="s">
        <v>260</v>
      </c>
      <c r="C164" s="36">
        <v>0</v>
      </c>
      <c r="D164" s="33">
        <v>0</v>
      </c>
      <c r="E164" s="252"/>
    </row>
    <row r="165" spans="1:5" ht="12" customHeight="1" x14ac:dyDescent="0.25">
      <c r="A165" s="46">
        <v>5332</v>
      </c>
      <c r="B165" s="5" t="s">
        <v>261</v>
      </c>
      <c r="C165" s="36">
        <v>0</v>
      </c>
      <c r="D165" s="33">
        <v>0</v>
      </c>
      <c r="E165" s="252"/>
    </row>
    <row r="166" spans="1:5" ht="12" customHeight="1" x14ac:dyDescent="0.25">
      <c r="A166" s="45">
        <v>5400</v>
      </c>
      <c r="B166" s="31" t="s">
        <v>262</v>
      </c>
      <c r="C166" s="32">
        <f>+C167+C170+C173+C176+C178</f>
        <v>0</v>
      </c>
      <c r="D166" s="33">
        <v>0</v>
      </c>
      <c r="E166" s="252"/>
    </row>
    <row r="167" spans="1:5" ht="12" customHeight="1" x14ac:dyDescent="0.25">
      <c r="A167" s="45">
        <v>5410</v>
      </c>
      <c r="B167" s="31" t="s">
        <v>263</v>
      </c>
      <c r="C167" s="32">
        <f>+C168+C169</f>
        <v>0</v>
      </c>
      <c r="D167" s="33">
        <v>0</v>
      </c>
      <c r="E167" s="252"/>
    </row>
    <row r="168" spans="1:5" ht="12" customHeight="1" x14ac:dyDescent="0.25">
      <c r="A168" s="46">
        <v>5411</v>
      </c>
      <c r="B168" s="5" t="s">
        <v>264</v>
      </c>
      <c r="C168" s="36">
        <v>0</v>
      </c>
      <c r="D168" s="33">
        <v>0</v>
      </c>
      <c r="E168" s="252"/>
    </row>
    <row r="169" spans="1:5" ht="12" customHeight="1" x14ac:dyDescent="0.25">
      <c r="A169" s="46">
        <v>5412</v>
      </c>
      <c r="B169" s="5" t="s">
        <v>265</v>
      </c>
      <c r="C169" s="36">
        <v>0</v>
      </c>
      <c r="D169" s="33">
        <v>0</v>
      </c>
      <c r="E169" s="252"/>
    </row>
    <row r="170" spans="1:5" ht="12" customHeight="1" x14ac:dyDescent="0.25">
      <c r="A170" s="45">
        <v>5420</v>
      </c>
      <c r="B170" s="31" t="s">
        <v>266</v>
      </c>
      <c r="C170" s="32">
        <f>+C171+C172</f>
        <v>0</v>
      </c>
      <c r="D170" s="33">
        <v>0</v>
      </c>
      <c r="E170" s="252"/>
    </row>
    <row r="171" spans="1:5" ht="12" customHeight="1" x14ac:dyDescent="0.25">
      <c r="A171" s="46">
        <v>5421</v>
      </c>
      <c r="B171" s="5" t="s">
        <v>267</v>
      </c>
      <c r="C171" s="36">
        <v>0</v>
      </c>
      <c r="D171" s="33">
        <v>0</v>
      </c>
      <c r="E171" s="252"/>
    </row>
    <row r="172" spans="1:5" ht="12" customHeight="1" x14ac:dyDescent="0.25">
      <c r="A172" s="46">
        <v>5422</v>
      </c>
      <c r="B172" s="5" t="s">
        <v>268</v>
      </c>
      <c r="C172" s="36">
        <v>0</v>
      </c>
      <c r="D172" s="33">
        <v>0</v>
      </c>
      <c r="E172" s="252"/>
    </row>
    <row r="173" spans="1:5" ht="12" customHeight="1" x14ac:dyDescent="0.25">
      <c r="A173" s="45">
        <v>5430</v>
      </c>
      <c r="B173" s="31" t="s">
        <v>269</v>
      </c>
      <c r="C173" s="32">
        <f>+C174+C175</f>
        <v>0</v>
      </c>
      <c r="D173" s="33">
        <v>0</v>
      </c>
      <c r="E173" s="252"/>
    </row>
    <row r="174" spans="1:5" ht="12" customHeight="1" x14ac:dyDescent="0.25">
      <c r="A174" s="46">
        <v>5431</v>
      </c>
      <c r="B174" s="5" t="s">
        <v>270</v>
      </c>
      <c r="C174" s="36">
        <v>0</v>
      </c>
      <c r="D174" s="33">
        <v>0</v>
      </c>
      <c r="E174" s="252"/>
    </row>
    <row r="175" spans="1:5" ht="12" customHeight="1" x14ac:dyDescent="0.25">
      <c r="A175" s="46">
        <v>5432</v>
      </c>
      <c r="B175" s="5" t="s">
        <v>271</v>
      </c>
      <c r="C175" s="36">
        <v>0</v>
      </c>
      <c r="D175" s="33">
        <v>0</v>
      </c>
      <c r="E175" s="252"/>
    </row>
    <row r="176" spans="1:5" ht="12" customHeight="1" x14ac:dyDescent="0.25">
      <c r="A176" s="45">
        <v>5440</v>
      </c>
      <c r="B176" s="31" t="s">
        <v>272</v>
      </c>
      <c r="C176" s="32">
        <f>+C177</f>
        <v>0</v>
      </c>
      <c r="D176" s="33">
        <v>0</v>
      </c>
      <c r="E176" s="252"/>
    </row>
    <row r="177" spans="1:5" ht="12" customHeight="1" x14ac:dyDescent="0.25">
      <c r="A177" s="46">
        <v>5441</v>
      </c>
      <c r="B177" s="5" t="s">
        <v>272</v>
      </c>
      <c r="C177" s="36">
        <v>0</v>
      </c>
      <c r="D177" s="33">
        <v>0</v>
      </c>
      <c r="E177" s="252"/>
    </row>
    <row r="178" spans="1:5" ht="12" customHeight="1" x14ac:dyDescent="0.25">
      <c r="A178" s="45">
        <v>5450</v>
      </c>
      <c r="B178" s="31" t="s">
        <v>273</v>
      </c>
      <c r="C178" s="32">
        <f>+C179+C180</f>
        <v>0</v>
      </c>
      <c r="D178" s="33">
        <v>0</v>
      </c>
      <c r="E178" s="252"/>
    </row>
    <row r="179" spans="1:5" ht="12" customHeight="1" x14ac:dyDescent="0.25">
      <c r="A179" s="46">
        <v>5451</v>
      </c>
      <c r="B179" s="5" t="s">
        <v>274</v>
      </c>
      <c r="C179" s="36">
        <v>0</v>
      </c>
      <c r="D179" s="33">
        <v>0</v>
      </c>
      <c r="E179" s="252"/>
    </row>
    <row r="180" spans="1:5" ht="12" customHeight="1" x14ac:dyDescent="0.25">
      <c r="A180" s="46">
        <v>5452</v>
      </c>
      <c r="B180" s="5" t="s">
        <v>275</v>
      </c>
      <c r="C180" s="36">
        <v>0</v>
      </c>
      <c r="D180" s="33">
        <v>0</v>
      </c>
      <c r="E180" s="252"/>
    </row>
    <row r="181" spans="1:5" ht="12" customHeight="1" x14ac:dyDescent="0.25">
      <c r="A181" s="45">
        <v>5500</v>
      </c>
      <c r="B181" s="31" t="s">
        <v>276</v>
      </c>
      <c r="C181" s="32">
        <f>+C182+C191+C194+C200</f>
        <v>27618391.489999998</v>
      </c>
      <c r="D181" s="33">
        <v>5.0362000984209031E-2</v>
      </c>
      <c r="E181" s="252"/>
    </row>
    <row r="182" spans="1:5" ht="12" customHeight="1" x14ac:dyDescent="0.25">
      <c r="A182" s="45">
        <v>5510</v>
      </c>
      <c r="B182" s="31" t="s">
        <v>277</v>
      </c>
      <c r="C182" s="32">
        <f>SUM(C183:C190)</f>
        <v>27002986.539999999</v>
      </c>
      <c r="D182" s="33">
        <v>4.8871090166264092E-2</v>
      </c>
      <c r="E182" s="252"/>
    </row>
    <row r="183" spans="1:5" ht="12.75" customHeight="1" x14ac:dyDescent="0.25">
      <c r="A183" s="46">
        <v>5511</v>
      </c>
      <c r="B183" s="5" t="s">
        <v>278</v>
      </c>
      <c r="C183" s="36">
        <v>0</v>
      </c>
      <c r="D183" s="33">
        <v>0</v>
      </c>
      <c r="E183" s="252"/>
    </row>
    <row r="184" spans="1:5" ht="12.75" customHeight="1" x14ac:dyDescent="0.25">
      <c r="A184" s="46">
        <v>5512</v>
      </c>
      <c r="B184" s="5" t="s">
        <v>279</v>
      </c>
      <c r="C184" s="36">
        <v>0</v>
      </c>
      <c r="D184" s="33">
        <v>0</v>
      </c>
      <c r="E184" s="252"/>
    </row>
    <row r="185" spans="1:5" ht="12.75" customHeight="1" x14ac:dyDescent="0.25">
      <c r="A185" s="46">
        <v>5513</v>
      </c>
      <c r="B185" s="5" t="s">
        <v>280</v>
      </c>
      <c r="C185" s="36">
        <v>24114049.41</v>
      </c>
      <c r="D185" s="33">
        <v>4.3921076033897492E-2</v>
      </c>
      <c r="E185" s="252"/>
    </row>
    <row r="186" spans="1:5" ht="12.75" customHeight="1" x14ac:dyDescent="0.25">
      <c r="A186" s="46">
        <v>5514</v>
      </c>
      <c r="B186" s="5" t="s">
        <v>282</v>
      </c>
      <c r="C186" s="36">
        <v>0</v>
      </c>
      <c r="D186" s="33">
        <v>0</v>
      </c>
      <c r="E186" s="252"/>
    </row>
    <row r="187" spans="1:5" ht="12.75" customHeight="1" x14ac:dyDescent="0.25">
      <c r="A187" s="46">
        <v>5515</v>
      </c>
      <c r="B187" s="5" t="s">
        <v>283</v>
      </c>
      <c r="C187" s="36">
        <v>2888937.13</v>
      </c>
      <c r="D187" s="33">
        <v>4.9500141323666072E-3</v>
      </c>
      <c r="E187" s="252"/>
    </row>
    <row r="188" spans="1:5" ht="12.75" customHeight="1" x14ac:dyDescent="0.25">
      <c r="A188" s="46">
        <v>5516</v>
      </c>
      <c r="B188" s="5" t="s">
        <v>284</v>
      </c>
      <c r="C188" s="36">
        <v>0</v>
      </c>
      <c r="D188" s="33">
        <v>0</v>
      </c>
      <c r="E188" s="252"/>
    </row>
    <row r="189" spans="1:5" ht="12.75" customHeight="1" x14ac:dyDescent="0.25">
      <c r="A189" s="46">
        <v>5517</v>
      </c>
      <c r="B189" s="5" t="s">
        <v>285</v>
      </c>
      <c r="C189" s="36">
        <v>0</v>
      </c>
      <c r="D189" s="33">
        <v>0</v>
      </c>
      <c r="E189" s="252"/>
    </row>
    <row r="190" spans="1:5" ht="12.75" customHeight="1" x14ac:dyDescent="0.25">
      <c r="A190" s="46">
        <v>5518</v>
      </c>
      <c r="B190" s="5" t="s">
        <v>286</v>
      </c>
      <c r="C190" s="36">
        <v>0</v>
      </c>
      <c r="D190" s="33">
        <v>0</v>
      </c>
      <c r="E190" s="252"/>
    </row>
    <row r="191" spans="1:5" ht="12.75" customHeight="1" x14ac:dyDescent="0.25">
      <c r="A191" s="45">
        <v>5520</v>
      </c>
      <c r="B191" s="31" t="s">
        <v>287</v>
      </c>
      <c r="C191" s="32">
        <f>+C192+C193</f>
        <v>0</v>
      </c>
      <c r="D191" s="33">
        <v>0</v>
      </c>
      <c r="E191" s="252"/>
    </row>
    <row r="192" spans="1:5" ht="12.75" customHeight="1" x14ac:dyDescent="0.25">
      <c r="A192" s="46">
        <v>5521</v>
      </c>
      <c r="B192" s="5" t="s">
        <v>288</v>
      </c>
      <c r="C192" s="36">
        <v>0</v>
      </c>
      <c r="D192" s="33">
        <v>0</v>
      </c>
      <c r="E192" s="252"/>
    </row>
    <row r="193" spans="1:5" ht="12.75" customHeight="1" x14ac:dyDescent="0.25">
      <c r="A193" s="46">
        <v>5522</v>
      </c>
      <c r="B193" s="5" t="s">
        <v>289</v>
      </c>
      <c r="C193" s="36">
        <v>0</v>
      </c>
      <c r="D193" s="33">
        <v>0</v>
      </c>
      <c r="E193" s="252"/>
    </row>
    <row r="194" spans="1:5" ht="12.75" customHeight="1" x14ac:dyDescent="0.25">
      <c r="A194" s="45">
        <v>5530</v>
      </c>
      <c r="B194" s="31" t="s">
        <v>290</v>
      </c>
      <c r="C194" s="32">
        <f>SUM(C195:C199)</f>
        <v>0</v>
      </c>
      <c r="D194" s="33">
        <v>0</v>
      </c>
      <c r="E194" s="252"/>
    </row>
    <row r="195" spans="1:5" ht="12.75" customHeight="1" x14ac:dyDescent="0.25">
      <c r="A195" s="46">
        <v>5531</v>
      </c>
      <c r="B195" s="5" t="s">
        <v>291</v>
      </c>
      <c r="C195" s="36">
        <v>0</v>
      </c>
      <c r="D195" s="33">
        <v>0</v>
      </c>
      <c r="E195" s="252"/>
    </row>
    <row r="196" spans="1:5" ht="12.75" customHeight="1" x14ac:dyDescent="0.25">
      <c r="A196" s="46">
        <v>5532</v>
      </c>
      <c r="B196" s="5" t="s">
        <v>292</v>
      </c>
      <c r="C196" s="36">
        <v>0</v>
      </c>
      <c r="D196" s="33">
        <v>0</v>
      </c>
      <c r="E196" s="252"/>
    </row>
    <row r="197" spans="1:5" ht="12.75" customHeight="1" x14ac:dyDescent="0.25">
      <c r="A197" s="46">
        <v>5533</v>
      </c>
      <c r="B197" s="5" t="s">
        <v>293</v>
      </c>
      <c r="C197" s="36">
        <v>0</v>
      </c>
      <c r="D197" s="33">
        <v>0</v>
      </c>
      <c r="E197" s="252"/>
    </row>
    <row r="198" spans="1:5" ht="12.75" customHeight="1" x14ac:dyDescent="0.25">
      <c r="A198" s="46">
        <v>5534</v>
      </c>
      <c r="B198" s="5" t="s">
        <v>294</v>
      </c>
      <c r="C198" s="36">
        <v>0</v>
      </c>
      <c r="D198" s="33">
        <v>0</v>
      </c>
      <c r="E198" s="252"/>
    </row>
    <row r="199" spans="1:5" ht="12.75" customHeight="1" x14ac:dyDescent="0.25">
      <c r="A199" s="46">
        <v>5535</v>
      </c>
      <c r="B199" s="5" t="s">
        <v>295</v>
      </c>
      <c r="C199" s="36">
        <v>0</v>
      </c>
      <c r="D199" s="33">
        <v>0</v>
      </c>
      <c r="E199" s="252"/>
    </row>
    <row r="200" spans="1:5" ht="12.75" customHeight="1" x14ac:dyDescent="0.25">
      <c r="A200" s="45">
        <v>5590</v>
      </c>
      <c r="B200" s="31" t="s">
        <v>297</v>
      </c>
      <c r="C200" s="32">
        <f>SUM(C201:C209)</f>
        <v>615404.94999999995</v>
      </c>
      <c r="D200" s="33">
        <v>1.490910817944936E-3</v>
      </c>
      <c r="E200" s="252"/>
    </row>
    <row r="201" spans="1:5" ht="12.75" customHeight="1" x14ac:dyDescent="0.25">
      <c r="A201" s="46">
        <v>5591</v>
      </c>
      <c r="B201" s="5" t="s">
        <v>298</v>
      </c>
      <c r="C201" s="36">
        <v>14527.95</v>
      </c>
      <c r="D201" s="33">
        <v>3.5196138441140482E-5</v>
      </c>
      <c r="E201" s="252"/>
    </row>
    <row r="202" spans="1:5" ht="12.75" customHeight="1" x14ac:dyDescent="0.25">
      <c r="A202" s="46">
        <v>5592</v>
      </c>
      <c r="B202" s="5" t="s">
        <v>299</v>
      </c>
      <c r="C202" s="36">
        <v>600877</v>
      </c>
      <c r="D202" s="33">
        <v>1.4557146795037956E-3</v>
      </c>
      <c r="E202" s="252"/>
    </row>
    <row r="203" spans="1:5" ht="12.75" customHeight="1" x14ac:dyDescent="0.25">
      <c r="A203" s="46">
        <v>5593</v>
      </c>
      <c r="B203" s="5" t="s">
        <v>300</v>
      </c>
      <c r="C203" s="36">
        <v>0</v>
      </c>
      <c r="D203" s="33">
        <v>0</v>
      </c>
      <c r="E203" s="252"/>
    </row>
    <row r="204" spans="1:5" ht="12.75" customHeight="1" x14ac:dyDescent="0.25">
      <c r="A204" s="46">
        <v>5594</v>
      </c>
      <c r="B204" s="5" t="s">
        <v>301</v>
      </c>
      <c r="C204" s="36">
        <v>0</v>
      </c>
      <c r="D204" s="33">
        <v>0</v>
      </c>
      <c r="E204" s="252"/>
    </row>
    <row r="205" spans="1:5" ht="12.75" customHeight="1" x14ac:dyDescent="0.25">
      <c r="A205" s="46">
        <v>5595</v>
      </c>
      <c r="B205" s="5" t="s">
        <v>302</v>
      </c>
      <c r="C205" s="36">
        <v>0</v>
      </c>
      <c r="D205" s="33">
        <v>0</v>
      </c>
      <c r="E205" s="252"/>
    </row>
    <row r="206" spans="1:5" ht="12.75" customHeight="1" x14ac:dyDescent="0.25">
      <c r="A206" s="46">
        <v>5596</v>
      </c>
      <c r="B206" s="5" t="s">
        <v>183</v>
      </c>
      <c r="C206" s="36">
        <v>0</v>
      </c>
      <c r="D206" s="33">
        <v>0</v>
      </c>
      <c r="E206" s="252"/>
    </row>
    <row r="207" spans="1:5" ht="12.75" customHeight="1" x14ac:dyDescent="0.25">
      <c r="A207" s="46">
        <v>5597</v>
      </c>
      <c r="B207" s="5" t="s">
        <v>303</v>
      </c>
      <c r="C207" s="36">
        <v>0</v>
      </c>
      <c r="D207" s="33">
        <v>0</v>
      </c>
      <c r="E207" s="252"/>
    </row>
    <row r="208" spans="1:5" ht="12.75" customHeight="1" x14ac:dyDescent="0.25">
      <c r="A208" s="46">
        <v>5598</v>
      </c>
      <c r="B208" s="5" t="s">
        <v>304</v>
      </c>
      <c r="C208" s="36">
        <v>0</v>
      </c>
      <c r="D208" s="33">
        <v>0</v>
      </c>
      <c r="E208" s="252"/>
    </row>
    <row r="209" spans="1:5" ht="12.75" customHeight="1" x14ac:dyDescent="0.25">
      <c r="A209" s="46">
        <v>5599</v>
      </c>
      <c r="B209" s="5" t="s">
        <v>305</v>
      </c>
      <c r="C209" s="36">
        <v>0</v>
      </c>
      <c r="D209" s="33">
        <v>0</v>
      </c>
      <c r="E209" s="252"/>
    </row>
    <row r="210" spans="1:5" ht="12.75" customHeight="1" x14ac:dyDescent="0.25">
      <c r="A210" s="45">
        <v>5600</v>
      </c>
      <c r="B210" s="31" t="s">
        <v>306</v>
      </c>
      <c r="C210" s="32">
        <f>+C211</f>
        <v>0</v>
      </c>
      <c r="D210" s="33">
        <v>0</v>
      </c>
      <c r="E210" s="252"/>
    </row>
    <row r="211" spans="1:5" ht="12.75" customHeight="1" x14ac:dyDescent="0.25">
      <c r="A211" s="45">
        <v>5610</v>
      </c>
      <c r="B211" s="31" t="s">
        <v>307</v>
      </c>
      <c r="C211" s="32">
        <f>+C212</f>
        <v>0</v>
      </c>
      <c r="D211" s="33">
        <v>0</v>
      </c>
      <c r="E211" s="252"/>
    </row>
    <row r="212" spans="1:5" ht="12.75" customHeight="1" x14ac:dyDescent="0.25">
      <c r="A212" s="46">
        <v>5611</v>
      </c>
      <c r="B212" s="5" t="s">
        <v>308</v>
      </c>
      <c r="C212" s="36">
        <v>0</v>
      </c>
      <c r="D212" s="33">
        <v>0</v>
      </c>
      <c r="E212" s="252"/>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41000000}"/>
  <mergeCells count="4">
    <mergeCell ref="A1:C1"/>
    <mergeCell ref="A2:C2"/>
    <mergeCell ref="A3:C3"/>
    <mergeCell ref="A4:C4"/>
  </mergeCells>
  <pageMargins left="0.7" right="0.7" top="0.75" bottom="0.75" header="0" footer="0"/>
  <pageSetup scale="6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J173"/>
  <sheetViews>
    <sheetView showGridLines="0" view="pageBreakPreview" zoomScaleNormal="82"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style="263" customWidth="1"/>
    <col min="4" max="4" width="17.5703125" bestFit="1" customWidth="1"/>
    <col min="5" max="5" width="22.7109375" bestFit="1" customWidth="1"/>
    <col min="6" max="6" width="28.42578125" bestFit="1" customWidth="1"/>
    <col min="7" max="7" width="16.28515625" bestFit="1" customWidth="1"/>
    <col min="8" max="8" width="34.5703125" customWidth="1"/>
    <col min="9" max="9" width="13.85546875" customWidth="1"/>
    <col min="10" max="10" width="45.140625" customWidth="1"/>
    <col min="11" max="24" width="9.140625" customWidth="1"/>
  </cols>
  <sheetData>
    <row r="1" spans="1:8" ht="11.25" customHeight="1" x14ac:dyDescent="0.25">
      <c r="A1" s="522" t="s">
        <v>1966</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1967</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256"/>
      <c r="D5" s="115"/>
      <c r="E5" s="115"/>
      <c r="F5" s="115"/>
      <c r="G5" s="115"/>
      <c r="H5" s="115"/>
    </row>
    <row r="6" spans="1:8" ht="9.75" customHeight="1" x14ac:dyDescent="0.25">
      <c r="A6" s="25"/>
      <c r="B6" s="25"/>
      <c r="C6" s="257"/>
      <c r="D6" s="25"/>
      <c r="E6" s="25"/>
      <c r="F6" s="25"/>
      <c r="G6" s="25"/>
      <c r="H6" s="25"/>
    </row>
    <row r="7" spans="1:8" ht="9.75" customHeight="1" x14ac:dyDescent="0.25">
      <c r="A7" s="115" t="s">
        <v>311</v>
      </c>
      <c r="B7" s="115"/>
      <c r="C7" s="256"/>
      <c r="D7" s="115"/>
      <c r="E7" s="115"/>
      <c r="F7" s="115"/>
      <c r="G7" s="115"/>
      <c r="H7" s="115"/>
    </row>
    <row r="8" spans="1:8" ht="9.75" customHeight="1" x14ac:dyDescent="0.25">
      <c r="A8" s="28" t="s">
        <v>99</v>
      </c>
      <c r="B8" s="28" t="s">
        <v>100</v>
      </c>
      <c r="C8" s="258" t="s">
        <v>101</v>
      </c>
      <c r="D8" s="28" t="s">
        <v>312</v>
      </c>
      <c r="E8" s="28"/>
      <c r="F8" s="28"/>
      <c r="G8" s="28"/>
      <c r="H8" s="28"/>
    </row>
    <row r="9" spans="1:8" ht="45" customHeight="1" x14ac:dyDescent="0.25">
      <c r="A9" s="53">
        <v>1114</v>
      </c>
      <c r="B9" s="25" t="s">
        <v>313</v>
      </c>
      <c r="C9" s="257">
        <v>31199208.390000001</v>
      </c>
      <c r="D9" s="229" t="s">
        <v>1568</v>
      </c>
      <c r="E9" s="25"/>
      <c r="F9" s="25"/>
      <c r="G9" s="25"/>
      <c r="H9" s="25"/>
    </row>
    <row r="10" spans="1:8" ht="9.75" customHeight="1" x14ac:dyDescent="0.25">
      <c r="A10" s="53">
        <v>1115</v>
      </c>
      <c r="B10" s="25" t="s">
        <v>314</v>
      </c>
      <c r="C10" s="257">
        <v>0</v>
      </c>
      <c r="D10" s="25"/>
      <c r="E10" s="25"/>
      <c r="F10" s="25"/>
      <c r="G10" s="25"/>
      <c r="H10" s="25"/>
    </row>
    <row r="11" spans="1:8" ht="9.75" customHeight="1" x14ac:dyDescent="0.25">
      <c r="A11" s="53">
        <v>1121</v>
      </c>
      <c r="B11" s="25" t="s">
        <v>315</v>
      </c>
      <c r="C11" s="257">
        <v>0</v>
      </c>
      <c r="D11" s="25"/>
      <c r="E11" s="25"/>
      <c r="F11" s="25"/>
      <c r="G11" s="25"/>
      <c r="H11" s="25"/>
    </row>
    <row r="12" spans="1:8" ht="9.75" customHeight="1" x14ac:dyDescent="0.25">
      <c r="A12" s="25"/>
      <c r="B12" s="25"/>
      <c r="C12" s="257"/>
      <c r="D12" s="25"/>
      <c r="E12" s="25"/>
      <c r="F12" s="25"/>
      <c r="G12" s="25"/>
      <c r="H12" s="25"/>
    </row>
    <row r="13" spans="1:8" ht="9.75" customHeight="1" x14ac:dyDescent="0.25">
      <c r="A13" s="115" t="s">
        <v>316</v>
      </c>
      <c r="B13" s="115"/>
      <c r="C13" s="256"/>
      <c r="D13" s="115"/>
      <c r="E13" s="115"/>
      <c r="F13" s="115"/>
      <c r="G13" s="115"/>
      <c r="H13" s="115"/>
    </row>
    <row r="14" spans="1:8" ht="9.75" customHeight="1" x14ac:dyDescent="0.25">
      <c r="A14" s="28" t="s">
        <v>99</v>
      </c>
      <c r="B14" s="28" t="s">
        <v>100</v>
      </c>
      <c r="C14" s="258" t="s">
        <v>101</v>
      </c>
      <c r="D14" s="28">
        <v>2023</v>
      </c>
      <c r="E14" s="28">
        <f t="shared" ref="E14:G14" si="0">D14-1</f>
        <v>2022</v>
      </c>
      <c r="F14" s="28">
        <f t="shared" si="0"/>
        <v>2021</v>
      </c>
      <c r="G14" s="28">
        <f t="shared" si="0"/>
        <v>2020</v>
      </c>
      <c r="H14" s="28" t="s">
        <v>317</v>
      </c>
    </row>
    <row r="15" spans="1:8" x14ac:dyDescent="0.25">
      <c r="A15" s="53">
        <v>1122</v>
      </c>
      <c r="B15" s="25" t="s">
        <v>318</v>
      </c>
      <c r="C15" s="257">
        <v>5861870.96</v>
      </c>
      <c r="D15" s="54">
        <v>2289290.2599999998</v>
      </c>
      <c r="E15" s="54">
        <v>1785297.45</v>
      </c>
      <c r="F15" s="54">
        <v>1439487.5</v>
      </c>
      <c r="G15" s="54">
        <v>2276273</v>
      </c>
      <c r="H15" s="25"/>
    </row>
    <row r="16" spans="1:8" x14ac:dyDescent="0.25">
      <c r="A16" s="53">
        <v>1124</v>
      </c>
      <c r="B16" s="25" t="s">
        <v>319</v>
      </c>
      <c r="C16" s="257">
        <v>2600</v>
      </c>
      <c r="D16" s="54">
        <v>2596.31</v>
      </c>
      <c r="E16" s="54">
        <v>2596.31</v>
      </c>
      <c r="F16" s="54">
        <v>2596.31</v>
      </c>
      <c r="G16" s="54">
        <v>2596.31</v>
      </c>
      <c r="H16" s="25"/>
    </row>
    <row r="18" spans="1:8" ht="9.75" customHeight="1" x14ac:dyDescent="0.25">
      <c r="A18" s="115" t="s">
        <v>320</v>
      </c>
      <c r="B18" s="115"/>
      <c r="C18" s="256"/>
      <c r="D18" s="115"/>
      <c r="E18" s="115"/>
      <c r="F18" s="115"/>
      <c r="G18" s="115"/>
      <c r="H18" s="115"/>
    </row>
    <row r="19" spans="1:8" ht="9.75" customHeight="1" x14ac:dyDescent="0.25">
      <c r="A19" s="28" t="s">
        <v>99</v>
      </c>
      <c r="B19" s="28" t="s">
        <v>100</v>
      </c>
      <c r="C19" s="258" t="s">
        <v>101</v>
      </c>
      <c r="D19" s="28" t="s">
        <v>321</v>
      </c>
      <c r="E19" s="28" t="s">
        <v>322</v>
      </c>
      <c r="F19" s="28" t="s">
        <v>323</v>
      </c>
      <c r="G19" s="28" t="s">
        <v>324</v>
      </c>
      <c r="H19" s="28" t="s">
        <v>325</v>
      </c>
    </row>
    <row r="20" spans="1:8" ht="45" x14ac:dyDescent="0.25">
      <c r="A20" s="53">
        <v>1123</v>
      </c>
      <c r="B20" s="25" t="s">
        <v>326</v>
      </c>
      <c r="C20" s="257">
        <v>16366.27</v>
      </c>
      <c r="D20" s="54"/>
      <c r="E20" s="54">
        <v>0</v>
      </c>
      <c r="F20" s="54">
        <v>0</v>
      </c>
      <c r="G20" s="54">
        <f>+C20-D20</f>
        <v>16366.27</v>
      </c>
      <c r="H20" s="259" t="s">
        <v>1569</v>
      </c>
    </row>
    <row r="21" spans="1:8" ht="33.75" x14ac:dyDescent="0.25">
      <c r="A21" s="53">
        <v>1125</v>
      </c>
      <c r="B21" s="25" t="s">
        <v>327</v>
      </c>
      <c r="C21" s="257">
        <v>0</v>
      </c>
      <c r="D21" s="54">
        <v>0</v>
      </c>
      <c r="E21" s="54">
        <v>15000</v>
      </c>
      <c r="F21" s="54">
        <v>0</v>
      </c>
      <c r="G21" s="54">
        <v>0</v>
      </c>
      <c r="H21" s="259" t="s">
        <v>1570</v>
      </c>
    </row>
    <row r="22" spans="1:8" ht="13.5" customHeight="1" x14ac:dyDescent="0.25">
      <c r="A22" s="46">
        <v>1126</v>
      </c>
      <c r="B22" s="5" t="s">
        <v>328</v>
      </c>
      <c r="C22" s="257">
        <v>0</v>
      </c>
      <c r="D22" s="54">
        <v>0</v>
      </c>
      <c r="E22" s="54">
        <v>0</v>
      </c>
      <c r="F22" s="54">
        <v>0</v>
      </c>
      <c r="G22" s="54">
        <v>0</v>
      </c>
      <c r="H22" s="259"/>
    </row>
    <row r="23" spans="1:8" ht="13.5" customHeight="1" x14ac:dyDescent="0.25">
      <c r="A23" s="46">
        <v>1129</v>
      </c>
      <c r="B23" s="5" t="s">
        <v>329</v>
      </c>
      <c r="C23" s="257">
        <v>0</v>
      </c>
      <c r="D23" s="54">
        <v>0</v>
      </c>
      <c r="E23" s="54">
        <v>0</v>
      </c>
      <c r="F23" s="54">
        <v>0</v>
      </c>
      <c r="G23" s="54">
        <v>0</v>
      </c>
      <c r="H23" s="259"/>
    </row>
    <row r="24" spans="1:8" ht="67.5" x14ac:dyDescent="0.25">
      <c r="A24" s="53">
        <v>1131</v>
      </c>
      <c r="B24" s="25" t="s">
        <v>330</v>
      </c>
      <c r="C24" s="257">
        <v>223599570.47</v>
      </c>
      <c r="D24" s="54">
        <f>+C24-G24</f>
        <v>223467961.56</v>
      </c>
      <c r="E24" s="54">
        <v>0</v>
      </c>
      <c r="F24" s="54">
        <v>0</v>
      </c>
      <c r="G24" s="54">
        <v>131608.91</v>
      </c>
      <c r="H24" s="259" t="s">
        <v>1571</v>
      </c>
    </row>
    <row r="25" spans="1:8" ht="13.5" customHeight="1" x14ac:dyDescent="0.25">
      <c r="A25" s="53">
        <v>1132</v>
      </c>
      <c r="B25" s="25" t="s">
        <v>331</v>
      </c>
      <c r="C25" s="257">
        <v>0</v>
      </c>
      <c r="D25" s="54">
        <v>0</v>
      </c>
      <c r="E25" s="54">
        <v>0</v>
      </c>
      <c r="F25" s="54">
        <v>0</v>
      </c>
      <c r="G25" s="54">
        <v>0</v>
      </c>
      <c r="H25" s="25"/>
    </row>
    <row r="26" spans="1:8" ht="13.5" customHeight="1" x14ac:dyDescent="0.25">
      <c r="A26" s="53">
        <v>1133</v>
      </c>
      <c r="B26" s="25" t="s">
        <v>332</v>
      </c>
      <c r="C26" s="257">
        <v>0</v>
      </c>
      <c r="D26" s="54">
        <v>0</v>
      </c>
      <c r="E26" s="54">
        <v>0</v>
      </c>
      <c r="F26" s="54">
        <v>0</v>
      </c>
      <c r="G26" s="54">
        <v>0</v>
      </c>
      <c r="H26" s="25"/>
    </row>
    <row r="27" spans="1:8" ht="13.5" customHeight="1" x14ac:dyDescent="0.25">
      <c r="A27" s="53">
        <v>1134</v>
      </c>
      <c r="B27" s="25" t="s">
        <v>333</v>
      </c>
      <c r="C27" s="257">
        <v>0</v>
      </c>
      <c r="D27" s="54">
        <v>0</v>
      </c>
      <c r="E27" s="54">
        <v>0</v>
      </c>
      <c r="F27" s="54">
        <v>0</v>
      </c>
      <c r="G27" s="54">
        <v>0</v>
      </c>
      <c r="H27" s="25"/>
    </row>
    <row r="28" spans="1:8" ht="13.5" customHeight="1" x14ac:dyDescent="0.25">
      <c r="A28" s="53">
        <v>1139</v>
      </c>
      <c r="B28" s="25" t="s">
        <v>334</v>
      </c>
      <c r="C28" s="257">
        <v>0</v>
      </c>
      <c r="D28" s="54">
        <v>0</v>
      </c>
      <c r="E28" s="54">
        <v>0</v>
      </c>
      <c r="F28" s="54">
        <v>0</v>
      </c>
      <c r="G28" s="54">
        <v>0</v>
      </c>
      <c r="H28" s="25"/>
    </row>
    <row r="29" spans="1:8" ht="9.75" customHeight="1" x14ac:dyDescent="0.25">
      <c r="A29" s="25"/>
      <c r="B29" s="25"/>
      <c r="C29" s="257"/>
      <c r="D29" s="25"/>
      <c r="E29" s="25"/>
      <c r="F29" s="25"/>
      <c r="G29" s="25"/>
      <c r="H29" s="25"/>
    </row>
    <row r="30" spans="1:8" ht="9.75" customHeight="1" x14ac:dyDescent="0.25">
      <c r="A30" s="115" t="s">
        <v>335</v>
      </c>
      <c r="B30" s="115"/>
      <c r="C30" s="256"/>
      <c r="D30" s="115"/>
      <c r="E30" s="115"/>
      <c r="F30" s="115"/>
      <c r="G30" s="115"/>
      <c r="H30" s="115"/>
    </row>
    <row r="31" spans="1:8" ht="9.75" customHeight="1" x14ac:dyDescent="0.25">
      <c r="A31" s="28" t="s">
        <v>99</v>
      </c>
      <c r="B31" s="28" t="s">
        <v>100</v>
      </c>
      <c r="C31" s="258" t="s">
        <v>101</v>
      </c>
      <c r="D31" s="28" t="s">
        <v>336</v>
      </c>
      <c r="E31" s="28" t="s">
        <v>337</v>
      </c>
      <c r="F31" s="28" t="s">
        <v>338</v>
      </c>
      <c r="G31" s="28"/>
      <c r="H31" s="28"/>
    </row>
    <row r="32" spans="1:8" ht="9.75" customHeight="1" x14ac:dyDescent="0.25">
      <c r="A32" s="53">
        <v>1140</v>
      </c>
      <c r="B32" s="25" t="s">
        <v>339</v>
      </c>
      <c r="C32" s="257">
        <v>0</v>
      </c>
      <c r="D32" s="25"/>
      <c r="E32" s="25"/>
      <c r="F32" s="25"/>
      <c r="G32" s="25"/>
      <c r="H32" s="25"/>
    </row>
    <row r="33" spans="1:6" ht="9.75" customHeight="1" x14ac:dyDescent="0.25">
      <c r="A33" s="53">
        <v>1141</v>
      </c>
      <c r="B33" s="25" t="s">
        <v>340</v>
      </c>
      <c r="C33" s="257">
        <v>0</v>
      </c>
      <c r="D33" s="25"/>
      <c r="E33" s="25"/>
      <c r="F33" s="25"/>
    </row>
    <row r="34" spans="1:6" ht="9.75" customHeight="1" x14ac:dyDescent="0.25">
      <c r="A34" s="53">
        <v>1142</v>
      </c>
      <c r="B34" s="25" t="s">
        <v>341</v>
      </c>
      <c r="C34" s="257">
        <v>0</v>
      </c>
      <c r="D34" s="25"/>
      <c r="E34" s="25"/>
      <c r="F34" s="25"/>
    </row>
    <row r="35" spans="1:6" ht="9.75" customHeight="1" x14ac:dyDescent="0.25">
      <c r="A35" s="53">
        <v>1143</v>
      </c>
      <c r="B35" s="25" t="s">
        <v>342</v>
      </c>
      <c r="C35" s="257">
        <v>0</v>
      </c>
      <c r="D35" s="25"/>
      <c r="E35" s="25"/>
      <c r="F35" s="25"/>
    </row>
    <row r="36" spans="1:6" ht="9.75" customHeight="1" x14ac:dyDescent="0.25">
      <c r="A36" s="53">
        <v>1144</v>
      </c>
      <c r="B36" s="25" t="s">
        <v>343</v>
      </c>
      <c r="C36" s="257">
        <v>0</v>
      </c>
      <c r="D36" s="25"/>
      <c r="E36" s="25"/>
      <c r="F36" s="25"/>
    </row>
    <row r="37" spans="1:6" ht="9.75" customHeight="1" x14ac:dyDescent="0.25">
      <c r="A37" s="53">
        <v>1145</v>
      </c>
      <c r="B37" s="25" t="s">
        <v>344</v>
      </c>
      <c r="C37" s="257">
        <v>0</v>
      </c>
      <c r="D37" s="25"/>
      <c r="E37" s="25"/>
      <c r="F37" s="25"/>
    </row>
    <row r="38" spans="1:6" ht="9.75" customHeight="1" x14ac:dyDescent="0.25">
      <c r="A38" s="25"/>
      <c r="B38" s="25"/>
      <c r="C38" s="257"/>
      <c r="D38" s="25"/>
      <c r="E38" s="25"/>
      <c r="F38" s="25"/>
    </row>
    <row r="39" spans="1:6" ht="9.75" customHeight="1" x14ac:dyDescent="0.25">
      <c r="A39" s="115" t="s">
        <v>345</v>
      </c>
      <c r="B39" s="115"/>
      <c r="C39" s="256"/>
      <c r="D39" s="115"/>
      <c r="E39" s="115"/>
      <c r="F39" s="115"/>
    </row>
    <row r="40" spans="1:6" ht="9.75" customHeight="1" x14ac:dyDescent="0.25">
      <c r="A40" s="28" t="s">
        <v>99</v>
      </c>
      <c r="B40" s="28" t="s">
        <v>100</v>
      </c>
      <c r="C40" s="258" t="s">
        <v>101</v>
      </c>
      <c r="D40" s="28" t="s">
        <v>337</v>
      </c>
      <c r="E40" s="28" t="s">
        <v>346</v>
      </c>
      <c r="F40" s="28" t="s">
        <v>338</v>
      </c>
    </row>
    <row r="41" spans="1:6" ht="9.75" customHeight="1" x14ac:dyDescent="0.25">
      <c r="A41" s="53">
        <v>1150</v>
      </c>
      <c r="B41" s="25" t="s">
        <v>347</v>
      </c>
      <c r="C41" s="257">
        <v>0</v>
      </c>
      <c r="D41" s="25"/>
      <c r="E41" s="25"/>
      <c r="F41" s="25"/>
    </row>
    <row r="42" spans="1:6" ht="9.75" customHeight="1" x14ac:dyDescent="0.25">
      <c r="A42" s="53">
        <v>1151</v>
      </c>
      <c r="B42" s="25" t="s">
        <v>348</v>
      </c>
      <c r="C42" s="257">
        <v>0</v>
      </c>
      <c r="D42" s="25"/>
      <c r="E42" s="25"/>
      <c r="F42" s="25"/>
    </row>
    <row r="43" spans="1:6" ht="9.75" customHeight="1" x14ac:dyDescent="0.25">
      <c r="A43" s="25"/>
      <c r="B43" s="25"/>
      <c r="C43" s="257"/>
      <c r="D43" s="25"/>
      <c r="E43" s="25"/>
      <c r="F43" s="25"/>
    </row>
    <row r="44" spans="1:6" ht="9.75" customHeight="1" x14ac:dyDescent="0.25">
      <c r="A44" s="115" t="s">
        <v>349</v>
      </c>
      <c r="B44" s="115"/>
      <c r="C44" s="256"/>
      <c r="D44" s="115"/>
      <c r="E44" s="115"/>
      <c r="F44" s="115"/>
    </row>
    <row r="45" spans="1:6" ht="9.75" customHeight="1" x14ac:dyDescent="0.25">
      <c r="A45" s="28" t="s">
        <v>99</v>
      </c>
      <c r="B45" s="28" t="s">
        <v>100</v>
      </c>
      <c r="C45" s="258" t="s">
        <v>101</v>
      </c>
      <c r="D45" s="28" t="s">
        <v>312</v>
      </c>
      <c r="E45" s="28" t="s">
        <v>325</v>
      </c>
      <c r="F45" s="28"/>
    </row>
    <row r="46" spans="1:6" ht="9.75" customHeight="1" x14ac:dyDescent="0.25">
      <c r="A46" s="53">
        <v>1213</v>
      </c>
      <c r="B46" s="25" t="s">
        <v>350</v>
      </c>
      <c r="C46" s="257">
        <v>0</v>
      </c>
      <c r="D46" s="25"/>
      <c r="E46" s="25"/>
      <c r="F46" s="25"/>
    </row>
    <row r="47" spans="1:6" ht="9.75" customHeight="1" x14ac:dyDescent="0.25">
      <c r="A47" s="25"/>
      <c r="B47" s="25"/>
      <c r="C47" s="257"/>
      <c r="D47" s="25"/>
      <c r="E47" s="25"/>
      <c r="F47" s="25"/>
    </row>
    <row r="48" spans="1:6" ht="9.75" customHeight="1" x14ac:dyDescent="0.25">
      <c r="A48" s="115" t="s">
        <v>351</v>
      </c>
      <c r="B48" s="115"/>
      <c r="C48" s="256"/>
      <c r="D48" s="115"/>
      <c r="E48" s="115"/>
      <c r="F48" s="115"/>
    </row>
    <row r="49" spans="1:10" ht="9.75" customHeight="1" x14ac:dyDescent="0.25">
      <c r="A49" s="28" t="s">
        <v>99</v>
      </c>
      <c r="B49" s="28" t="s">
        <v>100</v>
      </c>
      <c r="C49" s="258" t="s">
        <v>101</v>
      </c>
      <c r="D49" s="28"/>
      <c r="E49" s="28"/>
      <c r="F49" s="28"/>
      <c r="G49" s="28"/>
      <c r="H49" s="28"/>
      <c r="I49" s="25"/>
      <c r="J49" s="25"/>
    </row>
    <row r="50" spans="1:10" ht="9.75" customHeight="1" x14ac:dyDescent="0.25">
      <c r="A50" s="53">
        <v>1211</v>
      </c>
      <c r="B50" s="25" t="s">
        <v>352</v>
      </c>
      <c r="C50" s="257">
        <v>0</v>
      </c>
      <c r="D50" s="25"/>
      <c r="E50" s="25"/>
      <c r="F50" s="25"/>
      <c r="G50" s="25"/>
      <c r="H50" s="25"/>
      <c r="I50" s="25"/>
      <c r="J50" s="25"/>
    </row>
    <row r="51" spans="1:10" ht="9.75" customHeight="1" x14ac:dyDescent="0.25">
      <c r="A51" s="53">
        <v>1212</v>
      </c>
      <c r="B51" s="25" t="s">
        <v>353</v>
      </c>
      <c r="C51" s="257">
        <v>0</v>
      </c>
      <c r="D51" s="25"/>
      <c r="E51" s="25"/>
      <c r="F51" s="25"/>
      <c r="G51" s="25"/>
      <c r="H51" s="25"/>
      <c r="I51" s="25"/>
      <c r="J51" s="25"/>
    </row>
    <row r="52" spans="1:10" ht="9.75" customHeight="1" x14ac:dyDescent="0.25">
      <c r="A52" s="53">
        <v>1214</v>
      </c>
      <c r="B52" s="25" t="s">
        <v>354</v>
      </c>
      <c r="C52" s="257">
        <v>2514077.21</v>
      </c>
      <c r="D52" s="25"/>
      <c r="E52" s="25"/>
      <c r="F52" s="25"/>
      <c r="G52" s="25"/>
      <c r="H52" s="25"/>
      <c r="I52" s="25"/>
      <c r="J52" s="25"/>
    </row>
    <row r="53" spans="1:10" ht="9.75" customHeight="1" x14ac:dyDescent="0.25">
      <c r="A53" s="25"/>
      <c r="B53" s="25"/>
      <c r="C53" s="257"/>
      <c r="D53" s="25"/>
      <c r="E53" s="25"/>
      <c r="F53" s="25"/>
      <c r="G53" s="25"/>
      <c r="H53" s="25"/>
      <c r="I53" s="25"/>
      <c r="J53" s="25"/>
    </row>
    <row r="54" spans="1:10" ht="9.75" customHeight="1" x14ac:dyDescent="0.25">
      <c r="A54" s="115" t="s">
        <v>355</v>
      </c>
      <c r="B54" s="115"/>
      <c r="C54" s="256"/>
      <c r="D54" s="115"/>
      <c r="E54" s="115"/>
      <c r="F54" s="115"/>
      <c r="G54" s="115"/>
      <c r="H54" s="115"/>
      <c r="I54" s="115"/>
      <c r="J54" s="115"/>
    </row>
    <row r="55" spans="1:10" ht="9.75" customHeight="1" x14ac:dyDescent="0.25">
      <c r="A55" s="28" t="s">
        <v>99</v>
      </c>
      <c r="B55" s="28" t="s">
        <v>100</v>
      </c>
      <c r="C55" s="258" t="s">
        <v>101</v>
      </c>
      <c r="D55" s="28" t="s">
        <v>356</v>
      </c>
      <c r="E55" s="28" t="s">
        <v>357</v>
      </c>
      <c r="F55" s="28" t="s">
        <v>358</v>
      </c>
      <c r="G55" s="28" t="s">
        <v>359</v>
      </c>
      <c r="H55" s="28" t="s">
        <v>360</v>
      </c>
      <c r="I55" s="28" t="s">
        <v>361</v>
      </c>
      <c r="J55" s="28" t="s">
        <v>362</v>
      </c>
    </row>
    <row r="56" spans="1:10" ht="45" x14ac:dyDescent="0.25">
      <c r="A56" s="53">
        <v>1230</v>
      </c>
      <c r="B56" s="25" t="s">
        <v>363</v>
      </c>
      <c r="C56" s="257">
        <v>567019309.88999999</v>
      </c>
      <c r="D56" s="54">
        <v>24114049.41</v>
      </c>
      <c r="E56" s="54">
        <v>202274143.84999999</v>
      </c>
      <c r="F56" s="218" t="s">
        <v>1572</v>
      </c>
      <c r="G56" s="259" t="s">
        <v>1573</v>
      </c>
      <c r="H56" s="259" t="s">
        <v>1573</v>
      </c>
      <c r="I56" s="260" t="s">
        <v>1574</v>
      </c>
      <c r="J56" s="561" t="s">
        <v>1575</v>
      </c>
    </row>
    <row r="57" spans="1:10" x14ac:dyDescent="0.25">
      <c r="A57" s="53">
        <v>1231</v>
      </c>
      <c r="B57" s="25" t="s">
        <v>364</v>
      </c>
      <c r="C57" s="257">
        <v>55846389.600000001</v>
      </c>
      <c r="D57" s="54">
        <v>0</v>
      </c>
      <c r="E57" s="54">
        <v>0</v>
      </c>
      <c r="F57" s="218"/>
      <c r="G57" s="259"/>
      <c r="H57" s="259"/>
      <c r="I57" s="260"/>
      <c r="J57" s="561"/>
    </row>
    <row r="58" spans="1:10" x14ac:dyDescent="0.25">
      <c r="A58" s="53">
        <v>1232</v>
      </c>
      <c r="B58" s="25" t="s">
        <v>365</v>
      </c>
      <c r="C58" s="257">
        <v>0</v>
      </c>
      <c r="D58" s="54">
        <v>0</v>
      </c>
      <c r="E58" s="54">
        <v>0</v>
      </c>
      <c r="F58" s="218"/>
      <c r="G58" s="259"/>
      <c r="H58" s="259"/>
      <c r="I58" s="25"/>
      <c r="J58" s="25"/>
    </row>
    <row r="59" spans="1:10" ht="45" x14ac:dyDescent="0.25">
      <c r="A59" s="53">
        <v>1233</v>
      </c>
      <c r="B59" s="25" t="s">
        <v>366</v>
      </c>
      <c r="C59" s="257">
        <v>509579486.18000001</v>
      </c>
      <c r="D59" s="54">
        <v>24114049.41</v>
      </c>
      <c r="E59" s="54">
        <v>202274143.84999999</v>
      </c>
      <c r="F59" s="218" t="s">
        <v>1572</v>
      </c>
      <c r="G59" s="259" t="s">
        <v>1573</v>
      </c>
      <c r="H59" s="259" t="s">
        <v>1573</v>
      </c>
      <c r="I59" s="25"/>
      <c r="J59" s="25"/>
    </row>
    <row r="60" spans="1:10" x14ac:dyDescent="0.25">
      <c r="A60" s="53">
        <v>1234</v>
      </c>
      <c r="B60" s="25" t="s">
        <v>367</v>
      </c>
      <c r="C60" s="257">
        <v>0</v>
      </c>
      <c r="D60" s="54">
        <v>0</v>
      </c>
      <c r="E60" s="54">
        <v>0</v>
      </c>
      <c r="F60" s="218"/>
      <c r="G60" s="259"/>
      <c r="H60" s="259"/>
      <c r="I60" s="25"/>
      <c r="J60" s="25"/>
    </row>
    <row r="61" spans="1:10" x14ac:dyDescent="0.25">
      <c r="A61" s="53">
        <v>1235</v>
      </c>
      <c r="B61" s="25" t="s">
        <v>368</v>
      </c>
      <c r="C61" s="257">
        <v>0</v>
      </c>
      <c r="D61" s="54">
        <v>0</v>
      </c>
      <c r="E61" s="54">
        <v>0</v>
      </c>
      <c r="F61" s="218"/>
      <c r="G61" s="259"/>
      <c r="H61" s="259"/>
      <c r="I61" s="25"/>
      <c r="J61" s="25"/>
    </row>
    <row r="62" spans="1:10" x14ac:dyDescent="0.25">
      <c r="A62" s="53">
        <v>1236</v>
      </c>
      <c r="B62" s="25" t="s">
        <v>369</v>
      </c>
      <c r="C62" s="257">
        <v>1593434.11</v>
      </c>
      <c r="D62" s="54">
        <v>0</v>
      </c>
      <c r="E62" s="54">
        <v>0</v>
      </c>
      <c r="F62" s="218"/>
      <c r="G62" s="259"/>
      <c r="H62" s="259"/>
      <c r="I62" s="25"/>
      <c r="J62" s="25"/>
    </row>
    <row r="63" spans="1:10" x14ac:dyDescent="0.25">
      <c r="A63" s="53">
        <v>1239</v>
      </c>
      <c r="B63" s="25" t="s">
        <v>370</v>
      </c>
      <c r="C63" s="257">
        <v>0</v>
      </c>
      <c r="D63" s="54">
        <v>0</v>
      </c>
      <c r="E63" s="54">
        <v>0</v>
      </c>
      <c r="F63" s="218"/>
      <c r="G63" s="259"/>
      <c r="H63" s="259"/>
      <c r="I63" s="25"/>
      <c r="J63" s="25"/>
    </row>
    <row r="64" spans="1:10" ht="45" x14ac:dyDescent="0.25">
      <c r="A64" s="53">
        <v>1240</v>
      </c>
      <c r="B64" s="25" t="s">
        <v>371</v>
      </c>
      <c r="C64" s="257">
        <v>40232912.740000002</v>
      </c>
      <c r="D64" s="54">
        <v>2888937.13</v>
      </c>
      <c r="E64" s="54">
        <v>20178017.43</v>
      </c>
      <c r="F64" s="218" t="s">
        <v>1572</v>
      </c>
      <c r="G64" s="259" t="s">
        <v>1573</v>
      </c>
      <c r="H64" s="259" t="s">
        <v>1573</v>
      </c>
      <c r="I64" s="25"/>
      <c r="J64" s="25"/>
    </row>
    <row r="65" spans="1:10" ht="90" x14ac:dyDescent="0.25">
      <c r="A65" s="53">
        <v>1241</v>
      </c>
      <c r="B65" s="25" t="s">
        <v>372</v>
      </c>
      <c r="C65" s="257">
        <v>8330998.96</v>
      </c>
      <c r="D65" s="54">
        <v>1045077.01</v>
      </c>
      <c r="E65" s="54">
        <v>6456576.7199999997</v>
      </c>
      <c r="F65" s="218" t="s">
        <v>1572</v>
      </c>
      <c r="G65" s="259" t="s">
        <v>1573</v>
      </c>
      <c r="H65" s="259" t="s">
        <v>1573</v>
      </c>
      <c r="I65" s="260" t="s">
        <v>1576</v>
      </c>
      <c r="J65" s="261" t="s">
        <v>1577</v>
      </c>
    </row>
    <row r="66" spans="1:10" ht="45" x14ac:dyDescent="0.25">
      <c r="A66" s="53">
        <v>1242</v>
      </c>
      <c r="B66" s="25" t="s">
        <v>373</v>
      </c>
      <c r="C66" s="257">
        <v>13087774.75</v>
      </c>
      <c r="D66" s="54">
        <v>731753.6083333334</v>
      </c>
      <c r="E66" s="54">
        <v>2738855.2262083376</v>
      </c>
      <c r="F66" s="218" t="s">
        <v>1572</v>
      </c>
      <c r="G66" s="259" t="s">
        <v>1573</v>
      </c>
      <c r="H66" s="259" t="s">
        <v>1573</v>
      </c>
      <c r="I66" s="260" t="s">
        <v>1576</v>
      </c>
      <c r="J66" s="261" t="s">
        <v>1578</v>
      </c>
    </row>
    <row r="67" spans="1:10" ht="45" x14ac:dyDescent="0.25">
      <c r="A67" s="53">
        <v>1243</v>
      </c>
      <c r="B67" s="25" t="s">
        <v>374</v>
      </c>
      <c r="C67" s="257">
        <v>359880</v>
      </c>
      <c r="D67" s="54"/>
      <c r="E67" s="54">
        <v>359880</v>
      </c>
      <c r="F67" s="218" t="s">
        <v>1572</v>
      </c>
      <c r="G67" s="259" t="s">
        <v>1573</v>
      </c>
      <c r="H67" s="259" t="s">
        <v>1573</v>
      </c>
      <c r="I67" s="260" t="s">
        <v>1576</v>
      </c>
      <c r="J67" s="261" t="s">
        <v>1579</v>
      </c>
    </row>
    <row r="68" spans="1:10" ht="45" x14ac:dyDescent="0.25">
      <c r="A68" s="53">
        <v>1244</v>
      </c>
      <c r="B68" s="25" t="s">
        <v>375</v>
      </c>
      <c r="C68" s="257">
        <v>1943775.66</v>
      </c>
      <c r="D68" s="54">
        <v>27049.310333333342</v>
      </c>
      <c r="E68" s="54">
        <v>1939304.0044166632</v>
      </c>
      <c r="F68" s="218" t="s">
        <v>1572</v>
      </c>
      <c r="G68" s="259" t="s">
        <v>1573</v>
      </c>
      <c r="H68" s="259" t="s">
        <v>1573</v>
      </c>
      <c r="I68" s="260" t="s">
        <v>1576</v>
      </c>
      <c r="J68" s="261" t="s">
        <v>1580</v>
      </c>
    </row>
    <row r="69" spans="1:10" ht="45" x14ac:dyDescent="0.25">
      <c r="A69" s="53">
        <v>1245</v>
      </c>
      <c r="B69" s="25" t="s">
        <v>376</v>
      </c>
      <c r="C69" s="257">
        <v>102034.8</v>
      </c>
      <c r="D69" s="54"/>
      <c r="E69" s="54">
        <v>102034.8</v>
      </c>
      <c r="F69" s="218" t="s">
        <v>1572</v>
      </c>
      <c r="G69" s="259" t="s">
        <v>1573</v>
      </c>
      <c r="H69" s="259" t="s">
        <v>1573</v>
      </c>
      <c r="I69" s="260" t="s">
        <v>1576</v>
      </c>
      <c r="J69" s="261" t="s">
        <v>1581</v>
      </c>
    </row>
    <row r="70" spans="1:10" ht="90" x14ac:dyDescent="0.25">
      <c r="A70" s="53">
        <v>1246</v>
      </c>
      <c r="B70" s="25" t="s">
        <v>377</v>
      </c>
      <c r="C70" s="257">
        <v>16408448.57</v>
      </c>
      <c r="D70" s="54">
        <v>1085057.2034833333</v>
      </c>
      <c r="E70" s="54">
        <v>8581366.6834833324</v>
      </c>
      <c r="F70" s="218" t="s">
        <v>1572</v>
      </c>
      <c r="G70" s="259" t="s">
        <v>1573</v>
      </c>
      <c r="H70" s="259" t="s">
        <v>1573</v>
      </c>
      <c r="I70" s="260" t="s">
        <v>1576</v>
      </c>
      <c r="J70" s="261" t="s">
        <v>1582</v>
      </c>
    </row>
    <row r="71" spans="1:10" x14ac:dyDescent="0.25">
      <c r="A71" s="53">
        <v>1247</v>
      </c>
      <c r="B71" s="25" t="s">
        <v>378</v>
      </c>
      <c r="C71" s="257">
        <v>0</v>
      </c>
      <c r="D71" s="54">
        <v>0</v>
      </c>
      <c r="E71" s="54">
        <v>0</v>
      </c>
      <c r="F71" s="25"/>
      <c r="G71" s="25"/>
      <c r="H71" s="25"/>
      <c r="I71" s="25"/>
      <c r="J71" s="25"/>
    </row>
    <row r="72" spans="1:10" ht="9.75" customHeight="1" x14ac:dyDescent="0.25">
      <c r="A72" s="53">
        <v>1248</v>
      </c>
      <c r="B72" s="25" t="s">
        <v>379</v>
      </c>
      <c r="C72" s="257">
        <v>0</v>
      </c>
      <c r="D72" s="54">
        <v>0</v>
      </c>
      <c r="E72" s="54">
        <v>0</v>
      </c>
      <c r="F72" s="25"/>
      <c r="G72" s="25"/>
      <c r="H72" s="25"/>
      <c r="I72" s="25"/>
      <c r="J72" s="25"/>
    </row>
    <row r="73" spans="1:10" ht="9.75" customHeight="1" x14ac:dyDescent="0.25">
      <c r="A73" s="25"/>
      <c r="B73" s="25"/>
      <c r="C73" s="257"/>
      <c r="D73" s="25"/>
      <c r="E73" s="25"/>
      <c r="F73" s="25"/>
      <c r="G73" s="25"/>
      <c r="H73" s="25"/>
      <c r="I73" s="25"/>
      <c r="J73" s="25"/>
    </row>
    <row r="74" spans="1:10" ht="9.75" customHeight="1" x14ac:dyDescent="0.25">
      <c r="A74" s="115" t="s">
        <v>380</v>
      </c>
      <c r="B74" s="115"/>
      <c r="C74" s="256"/>
      <c r="D74" s="115"/>
      <c r="E74" s="115"/>
      <c r="F74" s="115"/>
      <c r="G74" s="115"/>
      <c r="H74" s="25"/>
      <c r="I74" s="25"/>
      <c r="J74" s="25"/>
    </row>
    <row r="75" spans="1:10" ht="9.75" customHeight="1" x14ac:dyDescent="0.25">
      <c r="A75" s="28" t="s">
        <v>99</v>
      </c>
      <c r="B75" s="28" t="s">
        <v>100</v>
      </c>
      <c r="C75" s="258" t="s">
        <v>101</v>
      </c>
      <c r="D75" s="28" t="s">
        <v>381</v>
      </c>
      <c r="E75" s="28" t="s">
        <v>382</v>
      </c>
      <c r="F75" s="28" t="s">
        <v>383</v>
      </c>
      <c r="G75" s="28" t="s">
        <v>384</v>
      </c>
      <c r="H75" s="25"/>
      <c r="I75" s="25"/>
      <c r="J75" s="25"/>
    </row>
    <row r="76" spans="1:10" ht="45.75" x14ac:dyDescent="0.25">
      <c r="A76" s="53">
        <v>1250</v>
      </c>
      <c r="B76" s="25" t="s">
        <v>385</v>
      </c>
      <c r="C76" s="257">
        <v>677395.77</v>
      </c>
      <c r="D76" s="54">
        <v>0</v>
      </c>
      <c r="E76" s="54">
        <v>548292.41</v>
      </c>
      <c r="F76" s="218" t="s">
        <v>1572</v>
      </c>
      <c r="G76" s="229" t="s">
        <v>1573</v>
      </c>
      <c r="H76" s="229"/>
      <c r="I76" s="25"/>
      <c r="J76" s="25"/>
    </row>
    <row r="77" spans="1:10" ht="45.75" x14ac:dyDescent="0.25">
      <c r="A77" s="53">
        <v>1251</v>
      </c>
      <c r="B77" s="25" t="s">
        <v>386</v>
      </c>
      <c r="C77" s="257">
        <v>133000</v>
      </c>
      <c r="D77" s="54">
        <v>0</v>
      </c>
      <c r="E77" s="54">
        <v>133000</v>
      </c>
      <c r="F77" s="218" t="s">
        <v>1572</v>
      </c>
      <c r="G77" s="229" t="s">
        <v>1573</v>
      </c>
      <c r="H77" s="229"/>
      <c r="I77" s="25"/>
      <c r="J77" s="25"/>
    </row>
    <row r="78" spans="1:10" x14ac:dyDescent="0.25">
      <c r="A78" s="53">
        <v>1252</v>
      </c>
      <c r="B78" s="25" t="s">
        <v>387</v>
      </c>
      <c r="C78" s="257">
        <v>101103.38</v>
      </c>
      <c r="D78" s="54">
        <v>0</v>
      </c>
      <c r="E78" s="54"/>
      <c r="F78" s="218"/>
      <c r="G78" s="229"/>
      <c r="H78" s="229"/>
      <c r="I78" s="25"/>
      <c r="J78" s="25"/>
    </row>
    <row r="79" spans="1:10" x14ac:dyDescent="0.25">
      <c r="A79" s="53">
        <v>1253</v>
      </c>
      <c r="B79" s="25" t="s">
        <v>388</v>
      </c>
      <c r="C79" s="257">
        <v>0</v>
      </c>
      <c r="D79" s="54">
        <v>0</v>
      </c>
      <c r="E79" s="54"/>
      <c r="F79" s="218"/>
      <c r="G79" s="229"/>
      <c r="H79" s="229"/>
      <c r="I79" s="25"/>
      <c r="J79" s="25"/>
    </row>
    <row r="80" spans="1:10" ht="45.75" x14ac:dyDescent="0.25">
      <c r="A80" s="53">
        <v>1254</v>
      </c>
      <c r="B80" s="25" t="s">
        <v>389</v>
      </c>
      <c r="C80" s="257">
        <v>443292.39</v>
      </c>
      <c r="D80" s="54">
        <v>0</v>
      </c>
      <c r="E80" s="54">
        <v>415292.41000000003</v>
      </c>
      <c r="F80" s="218" t="s">
        <v>1572</v>
      </c>
      <c r="G80" s="229" t="s">
        <v>1573</v>
      </c>
      <c r="H80" s="229"/>
      <c r="I80" s="25"/>
      <c r="J80" s="25"/>
    </row>
    <row r="81" spans="1:7" ht="11.25" customHeight="1" x14ac:dyDescent="0.25">
      <c r="A81" s="53">
        <v>1259</v>
      </c>
      <c r="B81" s="25" t="s">
        <v>390</v>
      </c>
      <c r="C81" s="257">
        <v>0</v>
      </c>
      <c r="D81" s="54">
        <v>0</v>
      </c>
      <c r="E81" s="54">
        <v>0</v>
      </c>
      <c r="F81" s="25"/>
      <c r="G81" s="25"/>
    </row>
    <row r="82" spans="1:7" ht="11.25" customHeight="1" x14ac:dyDescent="0.25">
      <c r="A82" s="53">
        <v>1270</v>
      </c>
      <c r="B82" s="25" t="s">
        <v>391</v>
      </c>
      <c r="C82" s="257">
        <v>440583.36</v>
      </c>
      <c r="D82" s="54">
        <v>0</v>
      </c>
      <c r="E82" s="54">
        <v>0</v>
      </c>
      <c r="F82" s="25"/>
      <c r="G82" s="25"/>
    </row>
    <row r="83" spans="1:7" ht="11.25" customHeight="1" x14ac:dyDescent="0.25">
      <c r="A83" s="53">
        <v>1271</v>
      </c>
      <c r="B83" s="25" t="s">
        <v>392</v>
      </c>
      <c r="C83" s="257">
        <v>0</v>
      </c>
      <c r="D83" s="54">
        <v>0</v>
      </c>
      <c r="E83" s="54">
        <v>0</v>
      </c>
      <c r="F83" s="25"/>
      <c r="G83" s="25"/>
    </row>
    <row r="84" spans="1:7" ht="11.25" customHeight="1" x14ac:dyDescent="0.25">
      <c r="A84" s="53">
        <v>1272</v>
      </c>
      <c r="B84" s="25" t="s">
        <v>393</v>
      </c>
      <c r="C84" s="257">
        <v>0</v>
      </c>
      <c r="D84" s="54">
        <v>0</v>
      </c>
      <c r="E84" s="54">
        <v>0</v>
      </c>
      <c r="F84" s="25"/>
      <c r="G84" s="25"/>
    </row>
    <row r="85" spans="1:7" ht="11.25" customHeight="1" x14ac:dyDescent="0.25">
      <c r="A85" s="53">
        <v>1273</v>
      </c>
      <c r="B85" s="25" t="s">
        <v>394</v>
      </c>
      <c r="C85" s="257">
        <v>0</v>
      </c>
      <c r="D85" s="54">
        <v>0</v>
      </c>
      <c r="E85" s="54">
        <v>0</v>
      </c>
      <c r="F85" s="25"/>
      <c r="G85" s="25"/>
    </row>
    <row r="86" spans="1:7" ht="11.25" customHeight="1" x14ac:dyDescent="0.25">
      <c r="A86" s="53">
        <v>1274</v>
      </c>
      <c r="B86" s="25" t="s">
        <v>395</v>
      </c>
      <c r="C86" s="257">
        <v>0</v>
      </c>
      <c r="D86" s="54">
        <v>0</v>
      </c>
      <c r="E86" s="54">
        <v>0</v>
      </c>
      <c r="F86" s="25"/>
      <c r="G86" s="25"/>
    </row>
    <row r="87" spans="1:7" ht="11.25" customHeight="1" x14ac:dyDescent="0.25">
      <c r="A87" s="53">
        <v>1275</v>
      </c>
      <c r="B87" s="25" t="s">
        <v>396</v>
      </c>
      <c r="C87" s="257">
        <v>0</v>
      </c>
      <c r="D87" s="54">
        <v>0</v>
      </c>
      <c r="E87" s="54">
        <v>0</v>
      </c>
      <c r="F87" s="25"/>
      <c r="G87" s="25"/>
    </row>
    <row r="88" spans="1:7" ht="11.25" customHeight="1" x14ac:dyDescent="0.25">
      <c r="A88" s="53">
        <v>1279</v>
      </c>
      <c r="B88" s="25" t="s">
        <v>397</v>
      </c>
      <c r="C88" s="257">
        <v>440583.36</v>
      </c>
      <c r="D88" s="54">
        <v>0</v>
      </c>
      <c r="E88" s="54">
        <v>0</v>
      </c>
      <c r="F88" s="25"/>
      <c r="G88" s="25"/>
    </row>
    <row r="89" spans="1:7" ht="9.75" customHeight="1" x14ac:dyDescent="0.25">
      <c r="A89" s="25"/>
      <c r="B89" s="25"/>
      <c r="C89" s="257"/>
      <c r="D89" s="25"/>
      <c r="E89" s="25"/>
      <c r="F89" s="25"/>
      <c r="G89" s="25"/>
    </row>
    <row r="90" spans="1:7" ht="9.75" customHeight="1" x14ac:dyDescent="0.25">
      <c r="A90" s="115" t="s">
        <v>398</v>
      </c>
      <c r="B90" s="115"/>
      <c r="C90" s="256"/>
      <c r="D90" s="115"/>
      <c r="E90" s="115"/>
      <c r="F90" s="115"/>
      <c r="G90" s="115"/>
    </row>
    <row r="91" spans="1:7" ht="9.75" customHeight="1" x14ac:dyDescent="0.25">
      <c r="A91" s="28" t="s">
        <v>99</v>
      </c>
      <c r="B91" s="28" t="s">
        <v>100</v>
      </c>
      <c r="C91" s="258" t="s">
        <v>101</v>
      </c>
      <c r="D91" s="28" t="s">
        <v>360</v>
      </c>
      <c r="E91" s="28"/>
      <c r="F91" s="28"/>
      <c r="G91" s="28"/>
    </row>
    <row r="92" spans="1:7" ht="9.75" customHeight="1" x14ac:dyDescent="0.25">
      <c r="A92" s="53">
        <v>1160</v>
      </c>
      <c r="B92" s="25" t="s">
        <v>399</v>
      </c>
      <c r="C92" s="257">
        <v>0</v>
      </c>
      <c r="D92" s="25"/>
      <c r="E92" s="25"/>
      <c r="F92" s="25"/>
      <c r="G92" s="25"/>
    </row>
    <row r="93" spans="1:7" ht="9.75" customHeight="1" x14ac:dyDescent="0.25">
      <c r="A93" s="53">
        <v>1161</v>
      </c>
      <c r="B93" s="25" t="s">
        <v>400</v>
      </c>
      <c r="C93" s="257">
        <v>0</v>
      </c>
      <c r="D93" s="25"/>
      <c r="E93" s="25"/>
      <c r="F93" s="25"/>
      <c r="G93" s="25"/>
    </row>
    <row r="94" spans="1:7" ht="9.75" customHeight="1" x14ac:dyDescent="0.25">
      <c r="A94" s="53">
        <v>1162</v>
      </c>
      <c r="B94" s="25" t="s">
        <v>401</v>
      </c>
      <c r="C94" s="257">
        <v>0</v>
      </c>
      <c r="D94" s="25"/>
      <c r="E94" s="25"/>
      <c r="F94" s="25"/>
      <c r="G94" s="25"/>
    </row>
    <row r="95" spans="1:7" ht="9.75" customHeight="1" x14ac:dyDescent="0.25">
      <c r="A95" s="25"/>
      <c r="B95" s="25"/>
      <c r="C95" s="257"/>
      <c r="D95" s="25"/>
      <c r="E95" s="25"/>
      <c r="F95" s="25"/>
      <c r="G95" s="25"/>
    </row>
    <row r="96" spans="1:7" ht="9.75" customHeight="1" x14ac:dyDescent="0.25">
      <c r="A96" s="115" t="s">
        <v>402</v>
      </c>
      <c r="B96" s="115"/>
      <c r="C96" s="256"/>
      <c r="D96" s="115"/>
      <c r="E96" s="115"/>
      <c r="F96" s="115"/>
      <c r="G96" s="115"/>
    </row>
    <row r="97" spans="1:8" ht="9.75" customHeight="1" x14ac:dyDescent="0.25">
      <c r="A97" s="28" t="s">
        <v>99</v>
      </c>
      <c r="B97" s="28" t="s">
        <v>100</v>
      </c>
      <c r="C97" s="258" t="s">
        <v>101</v>
      </c>
      <c r="D97" s="28" t="s">
        <v>325</v>
      </c>
      <c r="E97" s="28"/>
      <c r="F97" s="28"/>
      <c r="G97" s="28"/>
      <c r="H97" s="28"/>
    </row>
    <row r="98" spans="1:8" ht="9.75" customHeight="1" x14ac:dyDescent="0.25">
      <c r="A98" s="53">
        <v>1190</v>
      </c>
      <c r="B98" s="25" t="s">
        <v>403</v>
      </c>
      <c r="C98" s="257">
        <v>0</v>
      </c>
      <c r="D98" s="25"/>
      <c r="E98" s="25"/>
      <c r="F98" s="25"/>
      <c r="G98" s="25"/>
      <c r="H98" s="25"/>
    </row>
    <row r="99" spans="1:8" ht="9.75" customHeight="1" x14ac:dyDescent="0.25">
      <c r="A99" s="53">
        <v>1191</v>
      </c>
      <c r="B99" s="25" t="s">
        <v>404</v>
      </c>
      <c r="C99" s="257">
        <v>0</v>
      </c>
      <c r="D99" s="25"/>
      <c r="E99" s="25"/>
      <c r="F99" s="25"/>
      <c r="G99" s="25"/>
      <c r="H99" s="25"/>
    </row>
    <row r="100" spans="1:8" ht="9.75" customHeight="1" x14ac:dyDescent="0.25">
      <c r="A100" s="53">
        <v>1192</v>
      </c>
      <c r="B100" s="25" t="s">
        <v>405</v>
      </c>
      <c r="C100" s="257">
        <v>0</v>
      </c>
      <c r="D100" s="25"/>
      <c r="E100" s="25"/>
      <c r="F100" s="25"/>
      <c r="G100" s="25"/>
      <c r="H100" s="25"/>
    </row>
    <row r="101" spans="1:8" ht="9.75" customHeight="1" x14ac:dyDescent="0.25">
      <c r="A101" s="53">
        <v>1193</v>
      </c>
      <c r="B101" s="25" t="s">
        <v>406</v>
      </c>
      <c r="C101" s="257">
        <v>0</v>
      </c>
      <c r="D101" s="25"/>
      <c r="E101" s="25"/>
      <c r="F101" s="25"/>
      <c r="G101" s="25"/>
      <c r="H101" s="25"/>
    </row>
    <row r="102" spans="1:8" ht="9.75" customHeight="1" x14ac:dyDescent="0.25">
      <c r="A102" s="53">
        <v>1194</v>
      </c>
      <c r="B102" s="25" t="s">
        <v>407</v>
      </c>
      <c r="C102" s="257">
        <v>0</v>
      </c>
      <c r="D102" s="25"/>
      <c r="E102" s="25"/>
      <c r="F102" s="25"/>
      <c r="G102" s="25"/>
      <c r="H102" s="25"/>
    </row>
    <row r="103" spans="1:8" ht="9.75" customHeight="1" x14ac:dyDescent="0.25">
      <c r="A103" s="53">
        <v>1290</v>
      </c>
      <c r="B103" s="25" t="s">
        <v>408</v>
      </c>
      <c r="C103" s="257">
        <v>0</v>
      </c>
      <c r="D103" s="25"/>
      <c r="E103" s="25"/>
      <c r="F103" s="25"/>
      <c r="G103" s="25"/>
      <c r="H103" s="25"/>
    </row>
    <row r="104" spans="1:8" ht="9.75" customHeight="1" x14ac:dyDescent="0.25">
      <c r="A104" s="53">
        <v>1291</v>
      </c>
      <c r="B104" s="25" t="s">
        <v>409</v>
      </c>
      <c r="C104" s="257">
        <v>0</v>
      </c>
      <c r="D104" s="25"/>
      <c r="E104" s="25"/>
      <c r="F104" s="25"/>
      <c r="G104" s="25"/>
      <c r="H104" s="25"/>
    </row>
    <row r="105" spans="1:8" ht="9.75" customHeight="1" x14ac:dyDescent="0.25">
      <c r="A105" s="53">
        <v>1292</v>
      </c>
      <c r="B105" s="25" t="s">
        <v>410</v>
      </c>
      <c r="C105" s="257">
        <v>0</v>
      </c>
      <c r="D105" s="25"/>
      <c r="E105" s="25"/>
      <c r="F105" s="25"/>
      <c r="G105" s="25"/>
      <c r="H105" s="25"/>
    </row>
    <row r="106" spans="1:8" ht="9.75" customHeight="1" x14ac:dyDescent="0.25">
      <c r="A106" s="53">
        <v>1293</v>
      </c>
      <c r="B106" s="25" t="s">
        <v>411</v>
      </c>
      <c r="C106" s="257">
        <v>0</v>
      </c>
      <c r="D106" s="25"/>
      <c r="E106" s="25"/>
      <c r="F106" s="25"/>
      <c r="G106" s="25"/>
      <c r="H106" s="25"/>
    </row>
    <row r="107" spans="1:8" ht="9.75" customHeight="1" x14ac:dyDescent="0.25">
      <c r="A107" s="25"/>
      <c r="B107" s="25"/>
      <c r="C107" s="257"/>
      <c r="D107" s="25"/>
      <c r="E107" s="25"/>
      <c r="F107" s="25"/>
      <c r="G107" s="25"/>
      <c r="H107" s="25"/>
    </row>
    <row r="108" spans="1:8" ht="9.75" customHeight="1" x14ac:dyDescent="0.25">
      <c r="A108" s="115" t="s">
        <v>412</v>
      </c>
      <c r="B108" s="115"/>
      <c r="C108" s="256"/>
      <c r="D108" s="115"/>
      <c r="E108" s="115"/>
      <c r="F108" s="115"/>
      <c r="G108" s="115"/>
      <c r="H108" s="115"/>
    </row>
    <row r="109" spans="1:8" ht="9.75" customHeight="1" x14ac:dyDescent="0.25">
      <c r="A109" s="28" t="s">
        <v>99</v>
      </c>
      <c r="B109" s="28" t="s">
        <v>100</v>
      </c>
      <c r="C109" s="258" t="s">
        <v>101</v>
      </c>
      <c r="D109" s="28" t="s">
        <v>321</v>
      </c>
      <c r="E109" s="28" t="s">
        <v>322</v>
      </c>
      <c r="F109" s="28" t="s">
        <v>323</v>
      </c>
      <c r="G109" s="28" t="s">
        <v>413</v>
      </c>
      <c r="H109" s="28" t="s">
        <v>414</v>
      </c>
    </row>
    <row r="110" spans="1:8" x14ac:dyDescent="0.25">
      <c r="A110" s="53">
        <v>2110</v>
      </c>
      <c r="B110" s="25" t="s">
        <v>415</v>
      </c>
      <c r="C110" s="257">
        <v>8167716.9800000004</v>
      </c>
      <c r="D110" s="54">
        <f t="shared" ref="D110:G110" si="1">SUM(D111:D123)</f>
        <v>7367289.4000000004</v>
      </c>
      <c r="E110" s="54">
        <f t="shared" si="1"/>
        <v>0</v>
      </c>
      <c r="F110" s="54">
        <f t="shared" si="1"/>
        <v>0</v>
      </c>
      <c r="G110" s="54">
        <f t="shared" si="1"/>
        <v>800427.58</v>
      </c>
      <c r="H110" s="259"/>
    </row>
    <row r="111" spans="1:8" ht="56.25" x14ac:dyDescent="0.25">
      <c r="A111" s="53">
        <v>2111</v>
      </c>
      <c r="B111" s="25" t="s">
        <v>416</v>
      </c>
      <c r="C111" s="257">
        <v>20634.689999999999</v>
      </c>
      <c r="D111" s="54">
        <v>0</v>
      </c>
      <c r="E111" s="54">
        <v>0</v>
      </c>
      <c r="F111" s="54">
        <v>0</v>
      </c>
      <c r="G111" s="54">
        <f>+C111</f>
        <v>20634.689999999999</v>
      </c>
      <c r="H111" s="259" t="s">
        <v>1583</v>
      </c>
    </row>
    <row r="112" spans="1:8" ht="78.75" x14ac:dyDescent="0.25">
      <c r="A112" s="53">
        <v>2112</v>
      </c>
      <c r="B112" s="25" t="s">
        <v>417</v>
      </c>
      <c r="C112" s="257">
        <v>5413749.7400000002</v>
      </c>
      <c r="D112" s="54">
        <f>+C112-G112</f>
        <v>5410299.7400000002</v>
      </c>
      <c r="E112" s="54">
        <v>0</v>
      </c>
      <c r="F112" s="54">
        <v>0</v>
      </c>
      <c r="G112" s="54">
        <v>3450</v>
      </c>
      <c r="H112" s="259" t="s">
        <v>1584</v>
      </c>
    </row>
    <row r="113" spans="1:8" x14ac:dyDescent="0.25">
      <c r="A113" s="53">
        <v>2113</v>
      </c>
      <c r="B113" s="25" t="s">
        <v>418</v>
      </c>
      <c r="C113" s="257">
        <v>0</v>
      </c>
      <c r="D113" s="54">
        <v>0</v>
      </c>
      <c r="E113" s="54">
        <v>0</v>
      </c>
      <c r="F113" s="54">
        <v>0</v>
      </c>
      <c r="G113" s="54">
        <v>0</v>
      </c>
      <c r="H113" s="259"/>
    </row>
    <row r="114" spans="1:8" x14ac:dyDescent="0.25">
      <c r="A114" s="53">
        <v>2114</v>
      </c>
      <c r="B114" s="25" t="s">
        <v>419</v>
      </c>
      <c r="C114" s="257">
        <v>0</v>
      </c>
      <c r="D114" s="54">
        <v>0</v>
      </c>
      <c r="E114" s="54">
        <v>0</v>
      </c>
      <c r="F114" s="54">
        <v>0</v>
      </c>
      <c r="G114" s="54">
        <v>0</v>
      </c>
      <c r="H114" s="259"/>
    </row>
    <row r="115" spans="1:8" x14ac:dyDescent="0.25">
      <c r="A115" s="53">
        <v>2115</v>
      </c>
      <c r="B115" s="25" t="s">
        <v>420</v>
      </c>
      <c r="C115" s="257">
        <v>0</v>
      </c>
      <c r="D115" s="54">
        <v>0</v>
      </c>
      <c r="E115" s="54">
        <v>0</v>
      </c>
      <c r="F115" s="54">
        <v>0</v>
      </c>
      <c r="G115" s="54">
        <v>0</v>
      </c>
      <c r="H115" s="259"/>
    </row>
    <row r="116" spans="1:8" x14ac:dyDescent="0.25">
      <c r="A116" s="53">
        <v>2116</v>
      </c>
      <c r="B116" s="25" t="s">
        <v>421</v>
      </c>
      <c r="C116" s="257">
        <v>0</v>
      </c>
      <c r="D116" s="54">
        <v>0</v>
      </c>
      <c r="E116" s="54">
        <v>0</v>
      </c>
      <c r="F116" s="54">
        <v>0</v>
      </c>
      <c r="G116" s="54">
        <v>0</v>
      </c>
      <c r="H116" s="259"/>
    </row>
    <row r="117" spans="1:8" ht="78.75" x14ac:dyDescent="0.25">
      <c r="A117" s="53">
        <v>2117</v>
      </c>
      <c r="B117" s="25" t="s">
        <v>422</v>
      </c>
      <c r="C117" s="257">
        <v>1956989.66</v>
      </c>
      <c r="D117" s="54">
        <f>+C117</f>
        <v>1956989.66</v>
      </c>
      <c r="E117" s="54">
        <v>0</v>
      </c>
      <c r="F117" s="54">
        <v>0</v>
      </c>
      <c r="G117" s="54">
        <v>0</v>
      </c>
      <c r="H117" s="259" t="s">
        <v>1585</v>
      </c>
    </row>
    <row r="118" spans="1:8" x14ac:dyDescent="0.25">
      <c r="A118" s="53">
        <v>2118</v>
      </c>
      <c r="B118" s="25" t="s">
        <v>423</v>
      </c>
      <c r="C118" s="257">
        <v>0</v>
      </c>
      <c r="D118" s="54">
        <v>0</v>
      </c>
      <c r="E118" s="54">
        <v>0</v>
      </c>
      <c r="F118" s="54">
        <v>0</v>
      </c>
      <c r="G118" s="54">
        <v>0</v>
      </c>
      <c r="H118" s="259"/>
    </row>
    <row r="119" spans="1:8" ht="101.25" x14ac:dyDescent="0.25">
      <c r="A119" s="53">
        <v>2119</v>
      </c>
      <c r="B119" s="25" t="s">
        <v>424</v>
      </c>
      <c r="C119" s="257">
        <v>776342.89</v>
      </c>
      <c r="D119" s="54"/>
      <c r="E119" s="54">
        <v>0</v>
      </c>
      <c r="F119" s="54">
        <v>0</v>
      </c>
      <c r="G119" s="54">
        <f>+C119-E119</f>
        <v>776342.89</v>
      </c>
      <c r="H119" s="259" t="s">
        <v>1586</v>
      </c>
    </row>
    <row r="120" spans="1:8" ht="9.75" customHeight="1" x14ac:dyDescent="0.25">
      <c r="A120" s="53">
        <v>2120</v>
      </c>
      <c r="B120" s="25" t="s">
        <v>425</v>
      </c>
      <c r="C120" s="257">
        <v>0</v>
      </c>
      <c r="D120" s="54">
        <v>0</v>
      </c>
      <c r="E120" s="54">
        <v>0</v>
      </c>
      <c r="F120" s="54">
        <v>0</v>
      </c>
      <c r="G120" s="54">
        <v>0</v>
      </c>
      <c r="H120" s="25"/>
    </row>
    <row r="121" spans="1:8" ht="9.75" customHeight="1" x14ac:dyDescent="0.25">
      <c r="A121" s="53">
        <v>2121</v>
      </c>
      <c r="B121" s="25" t="s">
        <v>426</v>
      </c>
      <c r="C121" s="257">
        <v>0</v>
      </c>
      <c r="D121" s="54">
        <v>0</v>
      </c>
      <c r="E121" s="54">
        <v>0</v>
      </c>
      <c r="F121" s="54">
        <v>0</v>
      </c>
      <c r="G121" s="54">
        <v>0</v>
      </c>
      <c r="H121" s="25"/>
    </row>
    <row r="122" spans="1:8" ht="9.75" customHeight="1" x14ac:dyDescent="0.25">
      <c r="A122" s="53">
        <v>2122</v>
      </c>
      <c r="B122" s="25" t="s">
        <v>427</v>
      </c>
      <c r="C122" s="257">
        <v>0</v>
      </c>
      <c r="D122" s="54">
        <v>0</v>
      </c>
      <c r="E122" s="54">
        <v>0</v>
      </c>
      <c r="F122" s="54">
        <v>0</v>
      </c>
      <c r="G122" s="54">
        <v>0</v>
      </c>
      <c r="H122" s="25"/>
    </row>
    <row r="123" spans="1:8" ht="9.75" customHeight="1" x14ac:dyDescent="0.25">
      <c r="A123" s="53">
        <v>2129</v>
      </c>
      <c r="B123" s="25" t="s">
        <v>428</v>
      </c>
      <c r="C123" s="257">
        <v>0</v>
      </c>
      <c r="D123" s="54">
        <v>0</v>
      </c>
      <c r="E123" s="54">
        <v>0</v>
      </c>
      <c r="F123" s="54">
        <v>0</v>
      </c>
      <c r="G123" s="54">
        <v>0</v>
      </c>
      <c r="H123" s="25"/>
    </row>
    <row r="124" spans="1:8" ht="9.75" customHeight="1" x14ac:dyDescent="0.25">
      <c r="A124" s="25"/>
      <c r="B124" s="25"/>
      <c r="C124" s="257"/>
      <c r="D124" s="25"/>
      <c r="E124" s="25"/>
      <c r="F124" s="25"/>
      <c r="G124" s="25"/>
      <c r="H124" s="25"/>
    </row>
    <row r="125" spans="1:8" ht="9.75" customHeight="1" x14ac:dyDescent="0.25">
      <c r="A125" s="115" t="s">
        <v>429</v>
      </c>
      <c r="B125" s="115"/>
      <c r="C125" s="256"/>
      <c r="D125" s="115"/>
      <c r="E125" s="115"/>
      <c r="F125" s="115"/>
      <c r="G125" s="115"/>
      <c r="H125" s="115"/>
    </row>
    <row r="126" spans="1:8" ht="9.75" customHeight="1" x14ac:dyDescent="0.25">
      <c r="A126" s="28" t="s">
        <v>99</v>
      </c>
      <c r="B126" s="28" t="s">
        <v>100</v>
      </c>
      <c r="C126" s="258" t="s">
        <v>101</v>
      </c>
      <c r="D126" s="28" t="s">
        <v>430</v>
      </c>
      <c r="E126" s="28" t="s">
        <v>325</v>
      </c>
      <c r="F126" s="28"/>
      <c r="G126" s="28"/>
      <c r="H126" s="28"/>
    </row>
    <row r="127" spans="1:8" ht="23.25" x14ac:dyDescent="0.25">
      <c r="A127" s="53">
        <v>2160</v>
      </c>
      <c r="B127" s="25" t="s">
        <v>431</v>
      </c>
      <c r="C127" s="257">
        <v>10000.4</v>
      </c>
      <c r="D127" s="218" t="s">
        <v>1587</v>
      </c>
      <c r="E127" s="229" t="s">
        <v>1588</v>
      </c>
      <c r="F127" s="25"/>
      <c r="G127" s="25"/>
      <c r="H127" s="25"/>
    </row>
    <row r="128" spans="1:8" ht="23.25" x14ac:dyDescent="0.25">
      <c r="A128" s="53">
        <v>2161</v>
      </c>
      <c r="B128" s="25" t="s">
        <v>432</v>
      </c>
      <c r="C128" s="257">
        <v>10000.4</v>
      </c>
      <c r="D128" s="218" t="s">
        <v>1587</v>
      </c>
      <c r="E128" s="229" t="s">
        <v>1588</v>
      </c>
      <c r="F128" s="25"/>
      <c r="G128" s="25"/>
      <c r="H128" s="25"/>
    </row>
    <row r="129" spans="1:5" ht="9.75" customHeight="1" x14ac:dyDescent="0.25">
      <c r="A129" s="53">
        <v>2162</v>
      </c>
      <c r="B129" s="25" t="s">
        <v>433</v>
      </c>
      <c r="C129" s="257">
        <v>0</v>
      </c>
      <c r="D129" s="25"/>
      <c r="E129" s="25"/>
    </row>
    <row r="130" spans="1:5" ht="9.75" customHeight="1" x14ac:dyDescent="0.25">
      <c r="A130" s="53">
        <v>2163</v>
      </c>
      <c r="B130" s="25" t="s">
        <v>434</v>
      </c>
      <c r="C130" s="257"/>
      <c r="D130" s="25"/>
      <c r="E130" s="25"/>
    </row>
    <row r="131" spans="1:5" ht="9.75" customHeight="1" x14ac:dyDescent="0.25">
      <c r="A131" s="53">
        <v>2164</v>
      </c>
      <c r="B131" s="25" t="s">
        <v>435</v>
      </c>
      <c r="C131" s="257">
        <v>0</v>
      </c>
      <c r="D131" s="25"/>
      <c r="E131" s="25"/>
    </row>
    <row r="132" spans="1:5" ht="9.75" customHeight="1" x14ac:dyDescent="0.25">
      <c r="A132" s="53">
        <v>2165</v>
      </c>
      <c r="B132" s="25" t="s">
        <v>436</v>
      </c>
      <c r="C132" s="257">
        <v>0</v>
      </c>
      <c r="D132" s="25"/>
      <c r="E132" s="25"/>
    </row>
    <row r="133" spans="1:5" ht="9.75" customHeight="1" x14ac:dyDescent="0.25">
      <c r="A133" s="53">
        <v>2166</v>
      </c>
      <c r="B133" s="25" t="s">
        <v>437</v>
      </c>
      <c r="C133" s="257">
        <v>0</v>
      </c>
      <c r="D133" s="25"/>
      <c r="E133" s="25"/>
    </row>
    <row r="134" spans="1:5" ht="9.75" customHeight="1" x14ac:dyDescent="0.25">
      <c r="A134" s="53">
        <v>2250</v>
      </c>
      <c r="B134" s="25" t="s">
        <v>438</v>
      </c>
      <c r="C134" s="257">
        <v>0</v>
      </c>
      <c r="D134" s="25"/>
      <c r="E134" s="25"/>
    </row>
    <row r="135" spans="1:5" ht="9.75" customHeight="1" x14ac:dyDescent="0.25">
      <c r="A135" s="53">
        <v>2251</v>
      </c>
      <c r="B135" s="25" t="s">
        <v>439</v>
      </c>
      <c r="C135" s="257">
        <v>0</v>
      </c>
      <c r="D135" s="25"/>
      <c r="E135" s="25"/>
    </row>
    <row r="136" spans="1:5" ht="9.75" customHeight="1" x14ac:dyDescent="0.25">
      <c r="A136" s="53">
        <v>2252</v>
      </c>
      <c r="B136" s="25" t="s">
        <v>440</v>
      </c>
      <c r="C136" s="257">
        <v>0</v>
      </c>
      <c r="D136" s="25"/>
      <c r="E136" s="25"/>
    </row>
    <row r="137" spans="1:5" ht="9.75" customHeight="1" x14ac:dyDescent="0.25">
      <c r="A137" s="53">
        <v>2253</v>
      </c>
      <c r="B137" s="25" t="s">
        <v>441</v>
      </c>
      <c r="C137" s="257">
        <v>0</v>
      </c>
      <c r="D137" s="25"/>
      <c r="E137" s="25"/>
    </row>
    <row r="138" spans="1:5" ht="9.75" customHeight="1" x14ac:dyDescent="0.25">
      <c r="A138" s="53">
        <v>2254</v>
      </c>
      <c r="B138" s="25" t="s">
        <v>442</v>
      </c>
      <c r="C138" s="257">
        <v>0</v>
      </c>
      <c r="D138" s="25"/>
      <c r="E138" s="25"/>
    </row>
    <row r="139" spans="1:5" ht="9.75" customHeight="1" x14ac:dyDescent="0.25">
      <c r="A139" s="53">
        <v>2255</v>
      </c>
      <c r="B139" s="25" t="s">
        <v>443</v>
      </c>
      <c r="C139" s="257">
        <v>0</v>
      </c>
      <c r="D139" s="25"/>
      <c r="E139" s="25"/>
    </row>
    <row r="140" spans="1:5" ht="9.75" customHeight="1" x14ac:dyDescent="0.25">
      <c r="A140" s="53">
        <v>2256</v>
      </c>
      <c r="B140" s="25" t="s">
        <v>444</v>
      </c>
      <c r="C140" s="257">
        <v>0</v>
      </c>
      <c r="D140" s="25"/>
      <c r="E140" s="25"/>
    </row>
    <row r="141" spans="1:5" ht="9.75" customHeight="1" x14ac:dyDescent="0.25">
      <c r="A141" s="25"/>
      <c r="B141" s="25"/>
      <c r="C141" s="257"/>
      <c r="D141" s="25"/>
      <c r="E141" s="25"/>
    </row>
    <row r="142" spans="1:5" ht="9.75" customHeight="1" x14ac:dyDescent="0.25">
      <c r="A142" s="115" t="s">
        <v>445</v>
      </c>
      <c r="B142" s="115"/>
      <c r="C142" s="256"/>
      <c r="D142" s="115"/>
      <c r="E142" s="115"/>
    </row>
    <row r="143" spans="1:5" ht="9.75" customHeight="1" x14ac:dyDescent="0.25">
      <c r="A143" s="58" t="s">
        <v>99</v>
      </c>
      <c r="B143" s="58" t="s">
        <v>100</v>
      </c>
      <c r="C143" s="262" t="s">
        <v>101</v>
      </c>
      <c r="D143" s="28" t="s">
        <v>430</v>
      </c>
      <c r="E143" s="28" t="s">
        <v>325</v>
      </c>
    </row>
    <row r="144" spans="1:5" ht="9.75" customHeight="1" x14ac:dyDescent="0.25">
      <c r="A144" s="53">
        <v>2150</v>
      </c>
      <c r="B144" s="25" t="s">
        <v>446</v>
      </c>
      <c r="C144" s="257">
        <v>0</v>
      </c>
      <c r="D144" s="25"/>
      <c r="E144" s="25"/>
    </row>
    <row r="145" spans="1:5" ht="9.75" customHeight="1" x14ac:dyDescent="0.25">
      <c r="A145" s="53">
        <v>2151</v>
      </c>
      <c r="B145" s="25" t="s">
        <v>447</v>
      </c>
      <c r="C145" s="257">
        <v>0</v>
      </c>
      <c r="D145" s="25"/>
      <c r="E145" s="25"/>
    </row>
    <row r="146" spans="1:5" ht="9.75" customHeight="1" x14ac:dyDescent="0.25">
      <c r="A146" s="53">
        <v>2152</v>
      </c>
      <c r="B146" s="25" t="s">
        <v>448</v>
      </c>
      <c r="C146" s="257">
        <v>0</v>
      </c>
      <c r="D146" s="25"/>
      <c r="E146" s="25"/>
    </row>
    <row r="147" spans="1:5" ht="9.75" customHeight="1" x14ac:dyDescent="0.25">
      <c r="A147" s="53">
        <v>2159</v>
      </c>
      <c r="B147" s="25" t="s">
        <v>449</v>
      </c>
      <c r="C147" s="257">
        <v>0</v>
      </c>
      <c r="D147" s="25"/>
      <c r="E147" s="25"/>
    </row>
    <row r="148" spans="1:5" ht="9.75" customHeight="1" x14ac:dyDescent="0.25">
      <c r="A148" s="53">
        <v>2240</v>
      </c>
      <c r="B148" s="25" t="s">
        <v>450</v>
      </c>
      <c r="C148" s="257">
        <v>0</v>
      </c>
      <c r="D148" s="25"/>
      <c r="E148" s="25"/>
    </row>
    <row r="149" spans="1:5" ht="9.75" customHeight="1" x14ac:dyDescent="0.25">
      <c r="A149" s="53">
        <v>2241</v>
      </c>
      <c r="B149" s="25" t="s">
        <v>451</v>
      </c>
      <c r="C149" s="257">
        <v>0</v>
      </c>
      <c r="D149" s="25"/>
      <c r="E149" s="25"/>
    </row>
    <row r="150" spans="1:5" ht="9.75" customHeight="1" x14ac:dyDescent="0.25">
      <c r="A150" s="53">
        <v>2242</v>
      </c>
      <c r="B150" s="25" t="s">
        <v>452</v>
      </c>
      <c r="C150" s="257">
        <v>0</v>
      </c>
      <c r="D150" s="25"/>
      <c r="E150" s="25"/>
    </row>
    <row r="151" spans="1:5" ht="9.75" customHeight="1" x14ac:dyDescent="0.25">
      <c r="A151" s="53">
        <v>2249</v>
      </c>
      <c r="B151" s="25" t="s">
        <v>453</v>
      </c>
      <c r="C151" s="257">
        <v>0</v>
      </c>
      <c r="D151" s="25"/>
      <c r="E151" s="25"/>
    </row>
    <row r="152" spans="1:5" ht="9.75" customHeight="1" x14ac:dyDescent="0.25">
      <c r="A152" s="53"/>
      <c r="B152" s="25"/>
      <c r="C152" s="257"/>
      <c r="D152" s="25"/>
      <c r="E152" s="25"/>
    </row>
    <row r="153" spans="1:5" ht="9.75" customHeight="1" x14ac:dyDescent="0.25">
      <c r="A153" s="115" t="s">
        <v>454</v>
      </c>
      <c r="B153" s="115"/>
      <c r="C153" s="256"/>
      <c r="D153" s="115"/>
      <c r="E153" s="115"/>
    </row>
    <row r="154" spans="1:5" ht="9.75" customHeight="1" x14ac:dyDescent="0.25">
      <c r="A154" s="58" t="s">
        <v>99</v>
      </c>
      <c r="B154" s="58" t="s">
        <v>100</v>
      </c>
      <c r="C154" s="262" t="s">
        <v>101</v>
      </c>
      <c r="D154" s="28" t="s">
        <v>430</v>
      </c>
      <c r="E154" s="28" t="s">
        <v>325</v>
      </c>
    </row>
    <row r="155" spans="1:5" ht="9.75" customHeight="1" x14ac:dyDescent="0.25">
      <c r="A155" s="53">
        <v>2170</v>
      </c>
      <c r="B155" s="25" t="s">
        <v>455</v>
      </c>
      <c r="C155" s="257">
        <v>0</v>
      </c>
      <c r="D155" s="25"/>
      <c r="E155" s="25"/>
    </row>
    <row r="156" spans="1:5" ht="9.75" customHeight="1" x14ac:dyDescent="0.25">
      <c r="A156" s="53">
        <v>2171</v>
      </c>
      <c r="B156" s="25" t="s">
        <v>456</v>
      </c>
      <c r="C156" s="257">
        <v>0</v>
      </c>
      <c r="D156" s="25"/>
      <c r="E156" s="25"/>
    </row>
    <row r="157" spans="1:5" ht="9.75" customHeight="1" x14ac:dyDescent="0.25">
      <c r="A157" s="53">
        <v>2172</v>
      </c>
      <c r="B157" s="25" t="s">
        <v>457</v>
      </c>
      <c r="C157" s="257">
        <v>0</v>
      </c>
      <c r="D157" s="25"/>
      <c r="E157" s="25"/>
    </row>
    <row r="158" spans="1:5" ht="9.75" customHeight="1" x14ac:dyDescent="0.25">
      <c r="A158" s="53">
        <v>2179</v>
      </c>
      <c r="B158" s="25" t="s">
        <v>458</v>
      </c>
      <c r="C158" s="257">
        <v>0</v>
      </c>
      <c r="D158" s="25"/>
      <c r="E158" s="25"/>
    </row>
    <row r="159" spans="1:5" ht="9.75" customHeight="1" x14ac:dyDescent="0.25">
      <c r="A159" s="53">
        <v>2260</v>
      </c>
      <c r="B159" s="25" t="s">
        <v>459</v>
      </c>
      <c r="C159" s="257">
        <v>0</v>
      </c>
      <c r="D159" s="25"/>
      <c r="E159" s="25"/>
    </row>
    <row r="160" spans="1:5" ht="9.75" customHeight="1" x14ac:dyDescent="0.25">
      <c r="A160" s="53">
        <v>2261</v>
      </c>
      <c r="B160" s="25" t="s">
        <v>460</v>
      </c>
      <c r="C160" s="257">
        <v>0</v>
      </c>
      <c r="D160" s="25"/>
      <c r="E160" s="25"/>
    </row>
    <row r="161" spans="1:5" ht="9.75" customHeight="1" x14ac:dyDescent="0.25">
      <c r="A161" s="53">
        <v>2262</v>
      </c>
      <c r="B161" s="25" t="s">
        <v>461</v>
      </c>
      <c r="C161" s="257">
        <v>0</v>
      </c>
      <c r="D161" s="25"/>
      <c r="E161" s="25"/>
    </row>
    <row r="162" spans="1:5" ht="9.75" customHeight="1" x14ac:dyDescent="0.25">
      <c r="A162" s="53">
        <v>2263</v>
      </c>
      <c r="B162" s="25" t="s">
        <v>462</v>
      </c>
      <c r="C162" s="257">
        <v>0</v>
      </c>
      <c r="D162" s="25"/>
      <c r="E162" s="25"/>
    </row>
    <row r="163" spans="1:5" ht="9.75" customHeight="1" x14ac:dyDescent="0.25">
      <c r="A163" s="53">
        <v>2269</v>
      </c>
      <c r="B163" s="25" t="s">
        <v>463</v>
      </c>
      <c r="C163" s="257">
        <v>0</v>
      </c>
      <c r="D163" s="25"/>
      <c r="E163" s="25"/>
    </row>
    <row r="164" spans="1:5" ht="9.75" customHeight="1" x14ac:dyDescent="0.25">
      <c r="A164" s="25"/>
      <c r="B164" s="25"/>
      <c r="C164" s="257"/>
      <c r="D164" s="25"/>
      <c r="E164" s="25"/>
    </row>
    <row r="165" spans="1:5" ht="9.75" customHeight="1" x14ac:dyDescent="0.25">
      <c r="A165" s="115" t="s">
        <v>464</v>
      </c>
      <c r="B165" s="115"/>
      <c r="C165" s="256"/>
      <c r="D165" s="115"/>
      <c r="E165" s="115"/>
    </row>
    <row r="166" spans="1:5" ht="9.75" customHeight="1" x14ac:dyDescent="0.25">
      <c r="A166" s="58" t="s">
        <v>99</v>
      </c>
      <c r="B166" s="58" t="s">
        <v>100</v>
      </c>
      <c r="C166" s="262" t="s">
        <v>101</v>
      </c>
      <c r="D166" s="28" t="s">
        <v>430</v>
      </c>
      <c r="E166" s="28" t="s">
        <v>325</v>
      </c>
    </row>
    <row r="167" spans="1:5" ht="9.75" customHeight="1" x14ac:dyDescent="0.25">
      <c r="A167" s="53">
        <v>2190</v>
      </c>
      <c r="B167" s="25" t="s">
        <v>465</v>
      </c>
      <c r="C167" s="257">
        <v>0</v>
      </c>
      <c r="D167" s="25"/>
      <c r="E167" s="25"/>
    </row>
    <row r="168" spans="1:5" ht="9.75" customHeight="1" x14ac:dyDescent="0.25">
      <c r="A168" s="53">
        <v>2191</v>
      </c>
      <c r="B168" s="25" t="s">
        <v>466</v>
      </c>
      <c r="C168" s="257">
        <v>0</v>
      </c>
      <c r="D168" s="25"/>
      <c r="E168" s="25"/>
    </row>
    <row r="169" spans="1:5" ht="9.75" customHeight="1" x14ac:dyDescent="0.25">
      <c r="A169" s="53">
        <v>2192</v>
      </c>
      <c r="B169" s="25" t="s">
        <v>467</v>
      </c>
      <c r="C169" s="257">
        <v>0</v>
      </c>
      <c r="D169" s="25"/>
      <c r="E169" s="25"/>
    </row>
    <row r="170" spans="1:5" ht="9.75" customHeight="1" x14ac:dyDescent="0.25">
      <c r="A170" s="53">
        <v>2199</v>
      </c>
      <c r="B170" s="25" t="s">
        <v>468</v>
      </c>
      <c r="C170" s="257">
        <v>0</v>
      </c>
      <c r="D170" s="25"/>
      <c r="E170" s="25"/>
    </row>
    <row r="171" spans="1:5" ht="9.75" customHeight="1" x14ac:dyDescent="0.25">
      <c r="A171" s="25"/>
      <c r="B171" s="25"/>
      <c r="C171" s="257"/>
      <c r="D171" s="25"/>
      <c r="E171" s="25"/>
    </row>
    <row r="172" spans="1:5" ht="9.75" customHeight="1" x14ac:dyDescent="0.25">
      <c r="A172" s="25"/>
      <c r="B172" s="25"/>
      <c r="C172" s="257"/>
      <c r="D172" s="25"/>
      <c r="E172" s="25"/>
    </row>
    <row r="173" spans="1:5" ht="9.75" customHeight="1" x14ac:dyDescent="0.25">
      <c r="A173" s="25"/>
      <c r="B173" s="25" t="s">
        <v>309</v>
      </c>
      <c r="C173" s="257"/>
      <c r="D173" s="25"/>
      <c r="E173" s="25"/>
    </row>
  </sheetData>
  <mergeCells count="5">
    <mergeCell ref="A1:F1"/>
    <mergeCell ref="A2:F2"/>
    <mergeCell ref="A3:F3"/>
    <mergeCell ref="A4:F4"/>
    <mergeCell ref="J56:J57"/>
  </mergeCells>
  <pageMargins left="0.7" right="0.7" top="0.75" bottom="0.75" header="0" footer="0"/>
  <pageSetup scale="45"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30"/>
  <sheetViews>
    <sheetView showGridLines="0" view="pageBreakPreview" zoomScaleNormal="100" zoomScaleSheetLayoutView="100" workbookViewId="0">
      <selection activeCell="B10" sqref="B10"/>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1966</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1967</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9.75" customHeight="1" x14ac:dyDescent="0.25">
      <c r="A9" s="53">
        <v>3110</v>
      </c>
      <c r="B9" s="25" t="s">
        <v>156</v>
      </c>
      <c r="C9" s="54">
        <v>0</v>
      </c>
      <c r="D9" s="25"/>
      <c r="E9" s="25"/>
    </row>
    <row r="10" spans="1:5" ht="12.75" customHeight="1" x14ac:dyDescent="0.25">
      <c r="A10" s="53">
        <v>3120</v>
      </c>
      <c r="B10" s="25" t="s">
        <v>471</v>
      </c>
      <c r="C10" s="54">
        <v>414191252.72000003</v>
      </c>
      <c r="D10" s="234" t="s">
        <v>1589</v>
      </c>
      <c r="E10" s="234" t="s">
        <v>1590</v>
      </c>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9.75" customHeight="1" x14ac:dyDescent="0.25">
      <c r="A15" s="53">
        <v>3210</v>
      </c>
      <c r="B15" s="25" t="s">
        <v>475</v>
      </c>
      <c r="C15" s="54">
        <v>43907013.310000002</v>
      </c>
      <c r="D15" s="25"/>
      <c r="E15" s="25"/>
    </row>
    <row r="16" spans="1:5" ht="9.75" customHeight="1" x14ac:dyDescent="0.25">
      <c r="A16" s="53">
        <v>3220</v>
      </c>
      <c r="B16" s="25" t="s">
        <v>476</v>
      </c>
      <c r="C16" s="54">
        <v>53144821.32</v>
      </c>
      <c r="D16" s="25"/>
      <c r="E16" s="25"/>
    </row>
    <row r="17" spans="1:4" ht="9.75" customHeight="1" x14ac:dyDescent="0.25">
      <c r="A17" s="53">
        <v>3230</v>
      </c>
      <c r="B17" s="25" t="s">
        <v>477</v>
      </c>
      <c r="C17" s="54">
        <v>0</v>
      </c>
      <c r="D17" s="25"/>
    </row>
    <row r="18" spans="1:4" ht="9.75" customHeight="1" x14ac:dyDescent="0.25">
      <c r="A18" s="53">
        <v>3231</v>
      </c>
      <c r="B18" s="25" t="s">
        <v>478</v>
      </c>
      <c r="C18" s="54">
        <v>0</v>
      </c>
      <c r="D18" s="25"/>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v>198194317.05000001</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198194317.05000001</v>
      </c>
      <c r="D25" s="25"/>
    </row>
    <row r="26" spans="1:4" ht="9.75" customHeight="1" x14ac:dyDescent="0.25">
      <c r="A26" s="53">
        <v>3250</v>
      </c>
      <c r="B26" s="25" t="s">
        <v>486</v>
      </c>
      <c r="C26" s="54">
        <v>-9888219.0399999991</v>
      </c>
      <c r="D26" s="25"/>
    </row>
    <row r="27" spans="1:4" ht="9.75" customHeight="1" x14ac:dyDescent="0.25">
      <c r="A27" s="53">
        <v>3251</v>
      </c>
      <c r="B27" s="25" t="s">
        <v>487</v>
      </c>
      <c r="C27" s="54">
        <v>-9640657.6300000008</v>
      </c>
      <c r="D27" s="25"/>
    </row>
    <row r="28" spans="1:4" ht="9.75" customHeight="1" x14ac:dyDescent="0.25">
      <c r="A28" s="53">
        <v>3252</v>
      </c>
      <c r="B28" s="25" t="s">
        <v>488</v>
      </c>
      <c r="C28" s="54">
        <v>-247561.41</v>
      </c>
      <c r="D28" s="25"/>
    </row>
    <row r="29" spans="1:4" ht="9.75" customHeight="1" x14ac:dyDescent="0.25">
      <c r="A29" s="25"/>
      <c r="B29" s="25"/>
      <c r="C29" s="25"/>
      <c r="D29" s="25"/>
    </row>
    <row r="30" spans="1:4" ht="9.75" customHeight="1" x14ac:dyDescent="0.25">
      <c r="A30" s="25"/>
      <c r="B30" s="25" t="s">
        <v>309</v>
      </c>
      <c r="C30" s="25"/>
      <c r="D30" s="25"/>
    </row>
  </sheetData>
  <mergeCells count="4">
    <mergeCell ref="A1:C1"/>
    <mergeCell ref="A2:C2"/>
    <mergeCell ref="A3:C3"/>
    <mergeCell ref="A4:C4"/>
  </mergeCells>
  <pageMargins left="0.7" right="0.7" top="0.75" bottom="0.75" header="0" footer="0"/>
  <pageSetup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F14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82.85546875" customWidth="1"/>
    <col min="3" max="3" width="15.140625" customWidth="1"/>
    <col min="4" max="4" width="16.42578125" customWidth="1"/>
    <col min="5" max="5" width="11.5703125" bestFit="1" customWidth="1"/>
    <col min="6" max="6" width="15.42578125" customWidth="1"/>
    <col min="7" max="24" width="9.140625" customWidth="1"/>
  </cols>
  <sheetData>
    <row r="1" spans="1:5" ht="11.25" customHeight="1" x14ac:dyDescent="0.25">
      <c r="A1" s="521" t="s">
        <v>1966</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1967</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row>
    <row r="7" spans="1:5" ht="9.75" customHeight="1" x14ac:dyDescent="0.25">
      <c r="A7" s="115" t="s">
        <v>490</v>
      </c>
      <c r="B7" s="115"/>
      <c r="C7" s="115"/>
      <c r="D7" s="115"/>
    </row>
    <row r="8" spans="1:5" ht="13.5" customHeight="1" x14ac:dyDescent="0.25">
      <c r="A8" s="28" t="s">
        <v>99</v>
      </c>
      <c r="B8" s="28" t="s">
        <v>100</v>
      </c>
      <c r="C8" s="27">
        <v>2024</v>
      </c>
      <c r="D8" s="27">
        <v>2023</v>
      </c>
    </row>
    <row r="9" spans="1:5" ht="15" customHeight="1" x14ac:dyDescent="0.25">
      <c r="A9" s="53">
        <v>1111</v>
      </c>
      <c r="B9" s="25" t="s">
        <v>491</v>
      </c>
      <c r="C9" s="54">
        <v>6000</v>
      </c>
      <c r="D9" s="54">
        <v>6000</v>
      </c>
    </row>
    <row r="10" spans="1:5" ht="15" customHeight="1" x14ac:dyDescent="0.25">
      <c r="A10" s="53">
        <v>1112</v>
      </c>
      <c r="B10" s="25" t="s">
        <v>492</v>
      </c>
      <c r="C10" s="54">
        <v>58221572.270000003</v>
      </c>
      <c r="D10" s="54">
        <v>105151500.61</v>
      </c>
    </row>
    <row r="11" spans="1:5" ht="15" customHeight="1" x14ac:dyDescent="0.25">
      <c r="A11" s="53">
        <v>1113</v>
      </c>
      <c r="B11" s="25" t="s">
        <v>493</v>
      </c>
      <c r="C11" s="54">
        <v>0</v>
      </c>
      <c r="D11" s="54">
        <v>0</v>
      </c>
    </row>
    <row r="12" spans="1:5" ht="15" customHeight="1" x14ac:dyDescent="0.25">
      <c r="A12" s="53">
        <v>1114</v>
      </c>
      <c r="B12" s="25" t="s">
        <v>313</v>
      </c>
      <c r="C12" s="54">
        <v>31199208.390000001</v>
      </c>
      <c r="D12" s="54">
        <v>57156278.369999997</v>
      </c>
    </row>
    <row r="13" spans="1:5" ht="15" customHeight="1" x14ac:dyDescent="0.25">
      <c r="A13" s="53">
        <v>1115</v>
      </c>
      <c r="B13" s="25" t="s">
        <v>314</v>
      </c>
      <c r="C13" s="54">
        <v>0</v>
      </c>
      <c r="D13" s="54">
        <v>0</v>
      </c>
    </row>
    <row r="14" spans="1:5" ht="15" customHeight="1" x14ac:dyDescent="0.25">
      <c r="A14" s="53">
        <v>1116</v>
      </c>
      <c r="B14" s="25" t="s">
        <v>494</v>
      </c>
      <c r="C14" s="54">
        <v>0</v>
      </c>
      <c r="D14" s="54">
        <v>0</v>
      </c>
    </row>
    <row r="15" spans="1:5" ht="15" customHeight="1" x14ac:dyDescent="0.25">
      <c r="A15" s="53">
        <v>1119</v>
      </c>
      <c r="B15" s="25" t="s">
        <v>495</v>
      </c>
      <c r="C15" s="54">
        <v>0</v>
      </c>
      <c r="D15" s="54">
        <v>0</v>
      </c>
    </row>
    <row r="16" spans="1:5" ht="15" customHeight="1" x14ac:dyDescent="0.25">
      <c r="A16" s="59">
        <v>1110</v>
      </c>
      <c r="B16" s="60" t="s">
        <v>496</v>
      </c>
      <c r="C16" s="61">
        <f>SUM(C9:C15)</f>
        <v>89426780.659999996</v>
      </c>
      <c r="D16" s="61">
        <f>SUM(D9:D15)</f>
        <v>162313778.97999999</v>
      </c>
    </row>
    <row r="19" spans="1:4" ht="9.75" customHeight="1" x14ac:dyDescent="0.25">
      <c r="A19" s="115" t="s">
        <v>497</v>
      </c>
      <c r="B19" s="115"/>
      <c r="C19" s="115"/>
      <c r="D19" s="115"/>
    </row>
    <row r="20" spans="1:4" ht="13.5" customHeight="1" x14ac:dyDescent="0.25">
      <c r="A20" s="28" t="s">
        <v>99</v>
      </c>
      <c r="B20" s="28" t="s">
        <v>100</v>
      </c>
      <c r="C20" s="27">
        <v>2024</v>
      </c>
      <c r="D20" s="27">
        <v>2023</v>
      </c>
    </row>
    <row r="21" spans="1:4" ht="16.5" customHeight="1" x14ac:dyDescent="0.25">
      <c r="A21" s="59">
        <v>1230</v>
      </c>
      <c r="B21" s="62" t="s">
        <v>363</v>
      </c>
      <c r="C21" s="61">
        <f>SUM(C22:C28)</f>
        <v>1593434.11</v>
      </c>
      <c r="D21" s="61">
        <f>SUM(D22:D28)</f>
        <v>0</v>
      </c>
    </row>
    <row r="22" spans="1:4" ht="16.5" customHeight="1" x14ac:dyDescent="0.25">
      <c r="A22" s="53">
        <v>1231</v>
      </c>
      <c r="B22" s="25" t="s">
        <v>364</v>
      </c>
      <c r="C22" s="54">
        <v>0</v>
      </c>
      <c r="D22" s="195">
        <v>0</v>
      </c>
    </row>
    <row r="23" spans="1:4" ht="16.5" customHeight="1" x14ac:dyDescent="0.25">
      <c r="A23" s="53">
        <v>1232</v>
      </c>
      <c r="B23" s="25" t="s">
        <v>365</v>
      </c>
      <c r="C23" s="54">
        <v>0</v>
      </c>
      <c r="D23" s="195">
        <v>0</v>
      </c>
    </row>
    <row r="24" spans="1:4" ht="16.5" customHeight="1" x14ac:dyDescent="0.25">
      <c r="A24" s="53">
        <v>1233</v>
      </c>
      <c r="B24" s="25" t="s">
        <v>366</v>
      </c>
      <c r="C24" s="54">
        <v>0</v>
      </c>
      <c r="D24" s="195">
        <v>0</v>
      </c>
    </row>
    <row r="25" spans="1:4" ht="16.5" customHeight="1" x14ac:dyDescent="0.25">
      <c r="A25" s="53">
        <v>1234</v>
      </c>
      <c r="B25" s="25" t="s">
        <v>367</v>
      </c>
      <c r="C25" s="54">
        <v>0</v>
      </c>
      <c r="D25" s="195">
        <v>0</v>
      </c>
    </row>
    <row r="26" spans="1:4" ht="16.5" customHeight="1" x14ac:dyDescent="0.25">
      <c r="A26" s="53">
        <v>1235</v>
      </c>
      <c r="B26" s="25" t="s">
        <v>368</v>
      </c>
      <c r="C26" s="54">
        <v>0</v>
      </c>
      <c r="D26" s="195">
        <v>0</v>
      </c>
    </row>
    <row r="27" spans="1:4" ht="16.5" customHeight="1" x14ac:dyDescent="0.25">
      <c r="A27" s="53">
        <v>1236</v>
      </c>
      <c r="B27" s="25" t="s">
        <v>369</v>
      </c>
      <c r="C27" s="54">
        <v>1593434.11</v>
      </c>
      <c r="D27" s="195">
        <v>0</v>
      </c>
    </row>
    <row r="28" spans="1:4" ht="16.5" customHeight="1" x14ac:dyDescent="0.25">
      <c r="A28" s="53">
        <v>1239</v>
      </c>
      <c r="B28" s="25" t="s">
        <v>370</v>
      </c>
      <c r="C28" s="54">
        <v>0</v>
      </c>
      <c r="D28" s="195">
        <v>0</v>
      </c>
    </row>
    <row r="29" spans="1:4" x14ac:dyDescent="0.25">
      <c r="A29" s="59">
        <v>1240</v>
      </c>
      <c r="B29" s="62" t="s">
        <v>371</v>
      </c>
      <c r="C29" s="61">
        <f>SUM(C30:C37)</f>
        <v>11061899.939999999</v>
      </c>
      <c r="D29" s="61">
        <f>SUM(D30:D37)</f>
        <v>3997012.04</v>
      </c>
    </row>
    <row r="30" spans="1:4" x14ac:dyDescent="0.25">
      <c r="A30" s="53">
        <v>1241</v>
      </c>
      <c r="B30" s="25" t="s">
        <v>372</v>
      </c>
      <c r="C30" s="54">
        <v>207592.49</v>
      </c>
      <c r="D30" s="195">
        <v>221757.9</v>
      </c>
    </row>
    <row r="31" spans="1:4" x14ac:dyDescent="0.25">
      <c r="A31" s="53">
        <v>1242</v>
      </c>
      <c r="B31" s="25" t="s">
        <v>373</v>
      </c>
      <c r="C31" s="54">
        <v>9919632.5</v>
      </c>
      <c r="D31" s="195">
        <v>11149</v>
      </c>
    </row>
    <row r="32" spans="1:4" x14ac:dyDescent="0.25">
      <c r="A32" s="53">
        <v>1243</v>
      </c>
      <c r="B32" s="25" t="s">
        <v>374</v>
      </c>
      <c r="C32" s="54">
        <v>0</v>
      </c>
      <c r="D32" s="195">
        <v>0</v>
      </c>
    </row>
    <row r="33" spans="1:6" x14ac:dyDescent="0.25">
      <c r="A33" s="53">
        <v>1244</v>
      </c>
      <c r="B33" s="25" t="s">
        <v>375</v>
      </c>
      <c r="C33" s="54">
        <v>0</v>
      </c>
      <c r="D33" s="195">
        <v>0</v>
      </c>
    </row>
    <row r="34" spans="1:6" x14ac:dyDescent="0.25">
      <c r="A34" s="53">
        <v>1245</v>
      </c>
      <c r="B34" s="25" t="s">
        <v>376</v>
      </c>
      <c r="C34" s="54">
        <v>0</v>
      </c>
      <c r="D34" s="195">
        <v>0</v>
      </c>
    </row>
    <row r="35" spans="1:6" x14ac:dyDescent="0.25">
      <c r="A35" s="53">
        <v>1246</v>
      </c>
      <c r="B35" s="25" t="s">
        <v>377</v>
      </c>
      <c r="C35" s="54">
        <v>934674.95</v>
      </c>
      <c r="D35" s="195">
        <v>3764105.14</v>
      </c>
    </row>
    <row r="36" spans="1:6" x14ac:dyDescent="0.25">
      <c r="A36" s="53">
        <v>1247</v>
      </c>
      <c r="B36" s="25" t="s">
        <v>378</v>
      </c>
      <c r="C36" s="54">
        <v>0</v>
      </c>
      <c r="D36" s="195">
        <v>0</v>
      </c>
    </row>
    <row r="37" spans="1:6" x14ac:dyDescent="0.25">
      <c r="A37" s="53">
        <v>1248</v>
      </c>
      <c r="B37" s="25" t="s">
        <v>379</v>
      </c>
      <c r="C37" s="54">
        <v>0</v>
      </c>
      <c r="D37" s="195">
        <v>0</v>
      </c>
    </row>
    <row r="38" spans="1:6" x14ac:dyDescent="0.25">
      <c r="A38" s="59">
        <v>1250</v>
      </c>
      <c r="B38" s="62" t="s">
        <v>385</v>
      </c>
      <c r="C38" s="61">
        <f>SUM(C39:C43)</f>
        <v>28000</v>
      </c>
      <c r="D38" s="61">
        <f>+D40</f>
        <v>11811.6</v>
      </c>
    </row>
    <row r="39" spans="1:6" x14ac:dyDescent="0.25">
      <c r="A39" s="53">
        <v>1251</v>
      </c>
      <c r="B39" s="25" t="s">
        <v>386</v>
      </c>
      <c r="C39" s="54">
        <v>0</v>
      </c>
      <c r="D39" s="195">
        <v>0</v>
      </c>
    </row>
    <row r="40" spans="1:6" x14ac:dyDescent="0.25">
      <c r="A40" s="53">
        <v>1252</v>
      </c>
      <c r="B40" s="25" t="s">
        <v>387</v>
      </c>
      <c r="C40" s="54">
        <v>0</v>
      </c>
      <c r="D40" s="195">
        <v>11811.6</v>
      </c>
    </row>
    <row r="41" spans="1:6" x14ac:dyDescent="0.25">
      <c r="A41" s="53">
        <v>1253</v>
      </c>
      <c r="B41" s="25" t="s">
        <v>388</v>
      </c>
      <c r="C41" s="54">
        <v>0</v>
      </c>
      <c r="D41" s="195">
        <v>0</v>
      </c>
    </row>
    <row r="42" spans="1:6" x14ac:dyDescent="0.25">
      <c r="A42" s="53">
        <v>1254</v>
      </c>
      <c r="B42" s="25" t="s">
        <v>389</v>
      </c>
      <c r="C42" s="54">
        <v>28000</v>
      </c>
      <c r="D42" s="195">
        <v>0</v>
      </c>
    </row>
    <row r="43" spans="1:6" x14ac:dyDescent="0.25">
      <c r="A43" s="53">
        <v>1259</v>
      </c>
      <c r="B43" s="25" t="s">
        <v>390</v>
      </c>
      <c r="C43" s="54">
        <v>0</v>
      </c>
      <c r="D43" s="195">
        <v>0</v>
      </c>
    </row>
    <row r="44" spans="1:6" x14ac:dyDescent="0.25">
      <c r="A44" s="53"/>
      <c r="B44" s="60" t="s">
        <v>498</v>
      </c>
      <c r="C44" s="61">
        <f>+C29+C38+C21</f>
        <v>12683334.049999999</v>
      </c>
      <c r="D44" s="61">
        <f>+D29+D38</f>
        <v>4008823.64</v>
      </c>
    </row>
    <row r="45" spans="1:6" ht="9.75" customHeight="1" x14ac:dyDescent="0.25">
      <c r="A45" s="25"/>
      <c r="B45" s="25"/>
      <c r="C45" s="25"/>
      <c r="D45" s="25"/>
    </row>
    <row r="46" spans="1:6" ht="9.75" customHeight="1" x14ac:dyDescent="0.25">
      <c r="A46" s="115" t="s">
        <v>499</v>
      </c>
      <c r="B46" s="115"/>
      <c r="C46" s="115"/>
      <c r="D46" s="115"/>
    </row>
    <row r="47" spans="1:6" ht="12.75" customHeight="1" x14ac:dyDescent="0.25">
      <c r="A47" s="28" t="s">
        <v>99</v>
      </c>
      <c r="B47" s="28" t="s">
        <v>100</v>
      </c>
      <c r="C47" s="27">
        <v>2024</v>
      </c>
      <c r="D47" s="27">
        <v>2023</v>
      </c>
    </row>
    <row r="48" spans="1:6" ht="17.25" customHeight="1" x14ac:dyDescent="0.25">
      <c r="A48" s="59">
        <v>3210</v>
      </c>
      <c r="B48" s="62" t="s">
        <v>500</v>
      </c>
      <c r="C48" s="130">
        <v>43907013.310000002</v>
      </c>
      <c r="D48" s="130">
        <v>184412684.80000001</v>
      </c>
      <c r="E48" s="263"/>
      <c r="F48" s="112"/>
    </row>
    <row r="49" spans="1:6" ht="11.25" customHeight="1" x14ac:dyDescent="0.25">
      <c r="A49" s="53"/>
      <c r="B49" s="60" t="s">
        <v>501</v>
      </c>
      <c r="C49" s="130">
        <f>+C62+C50+C90+C93</f>
        <v>40189091.059999987</v>
      </c>
      <c r="D49" s="130">
        <v>27962899.5</v>
      </c>
      <c r="E49" s="263"/>
      <c r="F49" s="112"/>
    </row>
    <row r="50" spans="1:6" ht="11.25" customHeight="1" x14ac:dyDescent="0.25">
      <c r="A50" s="59">
        <v>5400</v>
      </c>
      <c r="B50" s="62" t="s">
        <v>262</v>
      </c>
      <c r="C50" s="130">
        <f>SUM(C51:C61)</f>
        <v>0</v>
      </c>
      <c r="D50" s="130">
        <v>0</v>
      </c>
      <c r="E50" s="263"/>
      <c r="F50" s="112"/>
    </row>
    <row r="51" spans="1:6" ht="11.25" customHeight="1" x14ac:dyDescent="0.25">
      <c r="A51" s="53">
        <v>5410</v>
      </c>
      <c r="B51" s="25" t="s">
        <v>502</v>
      </c>
      <c r="C51" s="195">
        <v>0</v>
      </c>
      <c r="D51" s="195">
        <v>0</v>
      </c>
      <c r="E51" s="263"/>
      <c r="F51" s="112"/>
    </row>
    <row r="52" spans="1:6" ht="11.25" customHeight="1" x14ac:dyDescent="0.25">
      <c r="A52" s="53">
        <v>5411</v>
      </c>
      <c r="B52" s="25" t="s">
        <v>264</v>
      </c>
      <c r="C52" s="195">
        <v>0</v>
      </c>
      <c r="D52" s="195">
        <v>0</v>
      </c>
      <c r="E52" s="263"/>
      <c r="F52" s="112"/>
    </row>
    <row r="53" spans="1:6" ht="11.25" customHeight="1" x14ac:dyDescent="0.25">
      <c r="A53" s="53">
        <v>5420</v>
      </c>
      <c r="B53" s="25" t="s">
        <v>503</v>
      </c>
      <c r="C53" s="195">
        <v>0</v>
      </c>
      <c r="D53" s="195">
        <v>0</v>
      </c>
      <c r="E53" s="263"/>
      <c r="F53" s="112"/>
    </row>
    <row r="54" spans="1:6" ht="11.25" customHeight="1" x14ac:dyDescent="0.25">
      <c r="A54" s="53">
        <v>5421</v>
      </c>
      <c r="B54" s="25" t="s">
        <v>267</v>
      </c>
      <c r="C54" s="195">
        <v>0</v>
      </c>
      <c r="D54" s="195">
        <v>0</v>
      </c>
      <c r="E54" s="263"/>
      <c r="F54" s="112"/>
    </row>
    <row r="55" spans="1:6" ht="11.25" customHeight="1" x14ac:dyDescent="0.25">
      <c r="A55" s="53">
        <v>5430</v>
      </c>
      <c r="B55" s="25" t="s">
        <v>504</v>
      </c>
      <c r="C55" s="195">
        <v>0</v>
      </c>
      <c r="D55" s="195">
        <v>0</v>
      </c>
      <c r="E55" s="263"/>
      <c r="F55" s="112"/>
    </row>
    <row r="56" spans="1:6" ht="11.25" customHeight="1" x14ac:dyDescent="0.25">
      <c r="A56" s="53">
        <v>5431</v>
      </c>
      <c r="B56" s="25" t="s">
        <v>270</v>
      </c>
      <c r="C56" s="195">
        <v>0</v>
      </c>
      <c r="D56" s="195">
        <v>0</v>
      </c>
      <c r="E56" s="263"/>
      <c r="F56" s="112"/>
    </row>
    <row r="57" spans="1:6" ht="11.25" customHeight="1" x14ac:dyDescent="0.25">
      <c r="A57" s="53">
        <v>5440</v>
      </c>
      <c r="B57" s="25" t="s">
        <v>505</v>
      </c>
      <c r="C57" s="195">
        <v>0</v>
      </c>
      <c r="D57" s="195">
        <v>0</v>
      </c>
      <c r="E57" s="263"/>
      <c r="F57" s="112"/>
    </row>
    <row r="58" spans="1:6" ht="11.25" customHeight="1" x14ac:dyDescent="0.25">
      <c r="A58" s="53">
        <v>5441</v>
      </c>
      <c r="B58" s="25" t="s">
        <v>505</v>
      </c>
      <c r="C58" s="195">
        <v>0</v>
      </c>
      <c r="D58" s="195">
        <v>0</v>
      </c>
      <c r="E58" s="263"/>
      <c r="F58" s="112"/>
    </row>
    <row r="59" spans="1:6" ht="11.25" customHeight="1" x14ac:dyDescent="0.25">
      <c r="A59" s="53">
        <v>5450</v>
      </c>
      <c r="B59" s="25" t="s">
        <v>506</v>
      </c>
      <c r="C59" s="195">
        <v>0</v>
      </c>
      <c r="D59" s="195">
        <v>0</v>
      </c>
      <c r="E59" s="263"/>
      <c r="F59" s="112"/>
    </row>
    <row r="60" spans="1:6" ht="11.25" customHeight="1" x14ac:dyDescent="0.25">
      <c r="A60" s="53">
        <v>5451</v>
      </c>
      <c r="B60" s="25" t="s">
        <v>274</v>
      </c>
      <c r="C60" s="195">
        <v>0</v>
      </c>
      <c r="D60" s="195">
        <v>0</v>
      </c>
      <c r="E60" s="263"/>
      <c r="F60" s="112"/>
    </row>
    <row r="61" spans="1:6" ht="11.25" customHeight="1" x14ac:dyDescent="0.25">
      <c r="A61" s="53">
        <v>5452</v>
      </c>
      <c r="B61" s="25" t="s">
        <v>275</v>
      </c>
      <c r="C61" s="195">
        <v>0</v>
      </c>
      <c r="D61" s="195">
        <v>0</v>
      </c>
      <c r="E61" s="263"/>
      <c r="F61" s="112"/>
    </row>
    <row r="62" spans="1:6" ht="11.25" customHeight="1" x14ac:dyDescent="0.25">
      <c r="A62" s="59">
        <v>5500</v>
      </c>
      <c r="B62" s="62" t="s">
        <v>276</v>
      </c>
      <c r="C62" s="130">
        <f>+C63+C81+C72+C75</f>
        <v>27618391.489999998</v>
      </c>
      <c r="D62" s="130">
        <v>26857151.509999998</v>
      </c>
      <c r="E62" s="263"/>
      <c r="F62" s="112"/>
    </row>
    <row r="63" spans="1:6" ht="11.25" customHeight="1" x14ac:dyDescent="0.25">
      <c r="A63" s="59">
        <v>5510</v>
      </c>
      <c r="B63" s="62" t="s">
        <v>277</v>
      </c>
      <c r="C63" s="130">
        <f>SUM(C64:C71)</f>
        <v>27002986.539999999</v>
      </c>
      <c r="D63" s="130">
        <v>26845336.699999999</v>
      </c>
      <c r="E63" s="263"/>
      <c r="F63" s="112"/>
    </row>
    <row r="64" spans="1:6" ht="11.25" customHeight="1" x14ac:dyDescent="0.25">
      <c r="A64" s="53">
        <v>5511</v>
      </c>
      <c r="B64" s="25" t="s">
        <v>278</v>
      </c>
      <c r="C64" s="195">
        <v>0</v>
      </c>
      <c r="D64" s="195">
        <v>0</v>
      </c>
      <c r="E64" s="263"/>
      <c r="F64" s="112"/>
    </row>
    <row r="65" spans="1:6" ht="11.25" customHeight="1" x14ac:dyDescent="0.25">
      <c r="A65" s="53">
        <v>5512</v>
      </c>
      <c r="B65" s="25" t="s">
        <v>279</v>
      </c>
      <c r="C65" s="195">
        <v>0</v>
      </c>
      <c r="D65" s="195">
        <v>0</v>
      </c>
      <c r="E65" s="263"/>
      <c r="F65" s="112"/>
    </row>
    <row r="66" spans="1:6" ht="11.25" customHeight="1" x14ac:dyDescent="0.25">
      <c r="A66" s="53">
        <v>5513</v>
      </c>
      <c r="B66" s="25" t="s">
        <v>280</v>
      </c>
      <c r="C66" s="195">
        <v>24114049.41</v>
      </c>
      <c r="D66" s="195">
        <v>24454662.809999999</v>
      </c>
      <c r="E66" s="263"/>
      <c r="F66" s="112"/>
    </row>
    <row r="67" spans="1:6" ht="11.25" customHeight="1" x14ac:dyDescent="0.25">
      <c r="A67" s="53">
        <v>5514</v>
      </c>
      <c r="B67" s="25" t="s">
        <v>282</v>
      </c>
      <c r="C67" s="195">
        <v>0</v>
      </c>
      <c r="D67" s="195">
        <v>0</v>
      </c>
      <c r="E67" s="263"/>
      <c r="F67" s="112"/>
    </row>
    <row r="68" spans="1:6" ht="11.25" customHeight="1" x14ac:dyDescent="0.25">
      <c r="A68" s="53">
        <v>5515</v>
      </c>
      <c r="B68" s="25" t="s">
        <v>283</v>
      </c>
      <c r="C68" s="195">
        <v>2888937.13</v>
      </c>
      <c r="D68" s="195">
        <v>2386873.89</v>
      </c>
      <c r="E68" s="263"/>
      <c r="F68" s="112"/>
    </row>
    <row r="69" spans="1:6" ht="11.25" customHeight="1" x14ac:dyDescent="0.25">
      <c r="A69" s="53">
        <v>5516</v>
      </c>
      <c r="B69" s="25" t="s">
        <v>284</v>
      </c>
      <c r="C69" s="195">
        <v>0</v>
      </c>
      <c r="D69" s="195">
        <v>0</v>
      </c>
      <c r="E69" s="263"/>
      <c r="F69" s="112"/>
    </row>
    <row r="70" spans="1:6" ht="11.25" customHeight="1" x14ac:dyDescent="0.25">
      <c r="A70" s="53">
        <v>5517</v>
      </c>
      <c r="B70" s="25" t="s">
        <v>285</v>
      </c>
      <c r="C70" s="195">
        <v>0</v>
      </c>
      <c r="D70" s="195">
        <v>0</v>
      </c>
      <c r="E70" s="263"/>
      <c r="F70" s="112"/>
    </row>
    <row r="71" spans="1:6" ht="11.25" customHeight="1" x14ac:dyDescent="0.25">
      <c r="A71" s="53">
        <v>5518</v>
      </c>
      <c r="B71" s="25" t="s">
        <v>286</v>
      </c>
      <c r="C71" s="195">
        <v>0</v>
      </c>
      <c r="D71" s="195">
        <v>3800</v>
      </c>
      <c r="E71" s="263"/>
      <c r="F71" s="112"/>
    </row>
    <row r="72" spans="1:6" ht="11.25" customHeight="1" x14ac:dyDescent="0.25">
      <c r="A72" s="59">
        <v>5520</v>
      </c>
      <c r="B72" s="62" t="s">
        <v>287</v>
      </c>
      <c r="C72" s="130">
        <f>+C73+C74</f>
        <v>0</v>
      </c>
      <c r="D72" s="130">
        <v>0</v>
      </c>
      <c r="E72" s="263"/>
      <c r="F72" s="112"/>
    </row>
    <row r="73" spans="1:6" ht="11.25" customHeight="1" x14ac:dyDescent="0.25">
      <c r="A73" s="53">
        <v>5521</v>
      </c>
      <c r="B73" s="25" t="s">
        <v>288</v>
      </c>
      <c r="C73" s="195">
        <v>0</v>
      </c>
      <c r="D73" s="195">
        <v>0</v>
      </c>
      <c r="E73" s="263"/>
      <c r="F73" s="112"/>
    </row>
    <row r="74" spans="1:6" ht="11.25" customHeight="1" x14ac:dyDescent="0.25">
      <c r="A74" s="53">
        <v>5522</v>
      </c>
      <c r="B74" s="25" t="s">
        <v>289</v>
      </c>
      <c r="C74" s="195">
        <v>0</v>
      </c>
      <c r="D74" s="195">
        <v>0</v>
      </c>
      <c r="E74" s="263"/>
      <c r="F74" s="112"/>
    </row>
    <row r="75" spans="1:6" ht="11.25" customHeight="1" x14ac:dyDescent="0.25">
      <c r="A75" s="59">
        <v>5530</v>
      </c>
      <c r="B75" s="62" t="s">
        <v>290</v>
      </c>
      <c r="C75" s="130">
        <f>SUM(C76:C80)</f>
        <v>0</v>
      </c>
      <c r="D75" s="130">
        <v>0</v>
      </c>
      <c r="E75" s="263"/>
      <c r="F75" s="112"/>
    </row>
    <row r="76" spans="1:6" ht="11.25" customHeight="1" x14ac:dyDescent="0.25">
      <c r="A76" s="53">
        <v>5531</v>
      </c>
      <c r="B76" s="25" t="s">
        <v>291</v>
      </c>
      <c r="C76" s="195">
        <v>0</v>
      </c>
      <c r="D76" s="195">
        <v>0</v>
      </c>
      <c r="E76" s="263"/>
      <c r="F76" s="112"/>
    </row>
    <row r="77" spans="1:6" ht="11.25" customHeight="1" x14ac:dyDescent="0.25">
      <c r="A77" s="53">
        <v>5532</v>
      </c>
      <c r="B77" s="25" t="s">
        <v>292</v>
      </c>
      <c r="C77" s="195">
        <v>0</v>
      </c>
      <c r="D77" s="195">
        <v>0</v>
      </c>
      <c r="E77" s="263"/>
      <c r="F77" s="112"/>
    </row>
    <row r="78" spans="1:6" ht="11.25" customHeight="1" x14ac:dyDescent="0.25">
      <c r="A78" s="53">
        <v>5533</v>
      </c>
      <c r="B78" s="25" t="s">
        <v>293</v>
      </c>
      <c r="C78" s="195">
        <v>0</v>
      </c>
      <c r="D78" s="195">
        <v>0</v>
      </c>
      <c r="E78" s="263"/>
      <c r="F78" s="112"/>
    </row>
    <row r="79" spans="1:6" ht="11.25" customHeight="1" x14ac:dyDescent="0.25">
      <c r="A79" s="53">
        <v>5534</v>
      </c>
      <c r="B79" s="25" t="s">
        <v>294</v>
      </c>
      <c r="C79" s="195">
        <v>0</v>
      </c>
      <c r="D79" s="195">
        <v>0</v>
      </c>
      <c r="E79" s="263"/>
      <c r="F79" s="112"/>
    </row>
    <row r="80" spans="1:6" ht="11.25" customHeight="1" x14ac:dyDescent="0.25">
      <c r="A80" s="53">
        <v>5535</v>
      </c>
      <c r="B80" s="25" t="s">
        <v>295</v>
      </c>
      <c r="C80" s="195">
        <v>0</v>
      </c>
      <c r="D80" s="195">
        <v>0</v>
      </c>
      <c r="E80" s="263"/>
      <c r="F80" s="112"/>
    </row>
    <row r="81" spans="1:6" ht="11.25" customHeight="1" x14ac:dyDescent="0.25">
      <c r="A81" s="59">
        <v>5590</v>
      </c>
      <c r="B81" s="62" t="s">
        <v>297</v>
      </c>
      <c r="C81" s="130">
        <f>SUM(C82:C89)</f>
        <v>615404.94999999995</v>
      </c>
      <c r="D81" s="130">
        <v>11814.81</v>
      </c>
      <c r="E81" s="263"/>
      <c r="F81" s="112"/>
    </row>
    <row r="82" spans="1:6" ht="11.25" customHeight="1" x14ac:dyDescent="0.25">
      <c r="A82" s="53">
        <v>5591</v>
      </c>
      <c r="B82" s="25" t="s">
        <v>298</v>
      </c>
      <c r="C82" s="195">
        <v>14527.95</v>
      </c>
      <c r="D82" s="195">
        <v>11814.81</v>
      </c>
      <c r="E82" s="263"/>
      <c r="F82" s="112"/>
    </row>
    <row r="83" spans="1:6" ht="11.25" customHeight="1" x14ac:dyDescent="0.25">
      <c r="A83" s="53">
        <v>5592</v>
      </c>
      <c r="B83" s="25" t="s">
        <v>299</v>
      </c>
      <c r="C83" s="195">
        <v>600877</v>
      </c>
      <c r="D83" s="195">
        <v>0</v>
      </c>
      <c r="E83" s="263"/>
      <c r="F83" s="112"/>
    </row>
    <row r="84" spans="1:6" ht="11.25" customHeight="1" x14ac:dyDescent="0.25">
      <c r="A84" s="53">
        <v>5593</v>
      </c>
      <c r="B84" s="25" t="s">
        <v>300</v>
      </c>
      <c r="C84" s="195">
        <v>0</v>
      </c>
      <c r="D84" s="195">
        <v>0</v>
      </c>
      <c r="E84" s="263"/>
      <c r="F84" s="112"/>
    </row>
    <row r="85" spans="1:6" ht="11.25" customHeight="1" x14ac:dyDescent="0.25">
      <c r="A85" s="53">
        <v>5594</v>
      </c>
      <c r="B85" s="25" t="s">
        <v>507</v>
      </c>
      <c r="C85" s="195">
        <v>0</v>
      </c>
      <c r="D85" s="195">
        <v>0</v>
      </c>
      <c r="E85" s="263"/>
      <c r="F85" s="112"/>
    </row>
    <row r="86" spans="1:6" ht="11.25" customHeight="1" x14ac:dyDescent="0.25">
      <c r="A86" s="53">
        <v>5595</v>
      </c>
      <c r="B86" s="25" t="s">
        <v>302</v>
      </c>
      <c r="C86" s="195">
        <v>0</v>
      </c>
      <c r="D86" s="195">
        <v>0</v>
      </c>
      <c r="E86" s="263"/>
      <c r="F86" s="112"/>
    </row>
    <row r="87" spans="1:6" ht="11.25" customHeight="1" x14ac:dyDescent="0.25">
      <c r="A87" s="53">
        <v>5596</v>
      </c>
      <c r="B87" s="25" t="s">
        <v>183</v>
      </c>
      <c r="C87" s="195">
        <v>0</v>
      </c>
      <c r="D87" s="195">
        <v>0</v>
      </c>
      <c r="E87" s="263"/>
      <c r="F87" s="112"/>
    </row>
    <row r="88" spans="1:6" ht="11.25" customHeight="1" x14ac:dyDescent="0.25">
      <c r="A88" s="53">
        <v>5597</v>
      </c>
      <c r="B88" s="25" t="s">
        <v>303</v>
      </c>
      <c r="C88" s="195">
        <v>0</v>
      </c>
      <c r="D88" s="195">
        <v>0</v>
      </c>
      <c r="E88" s="263"/>
      <c r="F88" s="112"/>
    </row>
    <row r="89" spans="1:6" ht="11.25" customHeight="1" x14ac:dyDescent="0.25">
      <c r="A89" s="53">
        <v>5599</v>
      </c>
      <c r="B89" s="25" t="s">
        <v>305</v>
      </c>
      <c r="C89" s="195">
        <v>0</v>
      </c>
      <c r="D89" s="195">
        <v>0</v>
      </c>
      <c r="E89" s="263"/>
      <c r="F89" s="112"/>
    </row>
    <row r="90" spans="1:6" ht="11.25" customHeight="1" x14ac:dyDescent="0.25">
      <c r="A90" s="59">
        <v>5600</v>
      </c>
      <c r="B90" s="62" t="s">
        <v>306</v>
      </c>
      <c r="C90" s="130">
        <f>+C91</f>
        <v>0</v>
      </c>
      <c r="D90" s="130">
        <v>0</v>
      </c>
      <c r="E90" s="263"/>
      <c r="F90" s="112"/>
    </row>
    <row r="91" spans="1:6" ht="11.25" customHeight="1" x14ac:dyDescent="0.25">
      <c r="A91" s="59">
        <v>5610</v>
      </c>
      <c r="B91" s="62" t="s">
        <v>307</v>
      </c>
      <c r="C91" s="130">
        <f>+C92</f>
        <v>0</v>
      </c>
      <c r="D91" s="130">
        <v>0</v>
      </c>
      <c r="E91" s="263"/>
      <c r="F91" s="112"/>
    </row>
    <row r="92" spans="1:6" ht="11.25" customHeight="1" x14ac:dyDescent="0.25">
      <c r="A92" s="53">
        <v>5611</v>
      </c>
      <c r="B92" s="25" t="s">
        <v>308</v>
      </c>
      <c r="C92" s="195">
        <v>0</v>
      </c>
      <c r="D92" s="195">
        <v>0</v>
      </c>
      <c r="E92" s="263"/>
      <c r="F92" s="112"/>
    </row>
    <row r="93" spans="1:6" ht="11.25" customHeight="1" x14ac:dyDescent="0.25">
      <c r="A93" s="59">
        <v>2110</v>
      </c>
      <c r="B93" s="66" t="s">
        <v>508</v>
      </c>
      <c r="C93" s="130">
        <f>SUM(C94:C98)</f>
        <v>12570699.569999993</v>
      </c>
      <c r="D93" s="130">
        <v>1105747.9900000021</v>
      </c>
      <c r="E93" s="263"/>
      <c r="F93" s="112"/>
    </row>
    <row r="94" spans="1:6" ht="11.25" customHeight="1" x14ac:dyDescent="0.25">
      <c r="A94" s="53">
        <v>2111</v>
      </c>
      <c r="B94" s="25" t="s">
        <v>509</v>
      </c>
      <c r="C94" s="195">
        <v>0</v>
      </c>
      <c r="D94" s="195">
        <v>795914.99000000209</v>
      </c>
      <c r="E94" s="263"/>
      <c r="F94" s="112"/>
    </row>
    <row r="95" spans="1:6" ht="11.25" customHeight="1" x14ac:dyDescent="0.25">
      <c r="A95" s="53">
        <v>2112</v>
      </c>
      <c r="B95" s="25" t="s">
        <v>510</v>
      </c>
      <c r="C95" s="195">
        <v>0</v>
      </c>
      <c r="D95" s="195">
        <v>0</v>
      </c>
      <c r="E95" s="263"/>
      <c r="F95" s="112"/>
    </row>
    <row r="96" spans="1:6" ht="11.25" customHeight="1" x14ac:dyDescent="0.25">
      <c r="A96" s="53">
        <v>2112</v>
      </c>
      <c r="B96" s="25" t="s">
        <v>511</v>
      </c>
      <c r="C96" s="195">
        <v>12570699.569999993</v>
      </c>
      <c r="D96" s="195">
        <v>309833</v>
      </c>
      <c r="E96" s="263"/>
      <c r="F96" s="112"/>
    </row>
    <row r="97" spans="1:6" ht="11.25" customHeight="1" x14ac:dyDescent="0.25">
      <c r="A97" s="53">
        <v>2115</v>
      </c>
      <c r="B97" s="25" t="s">
        <v>512</v>
      </c>
      <c r="C97" s="195">
        <v>0</v>
      </c>
      <c r="D97" s="195">
        <v>0</v>
      </c>
      <c r="E97" s="263"/>
      <c r="F97" s="112"/>
    </row>
    <row r="98" spans="1:6" ht="11.25" customHeight="1" x14ac:dyDescent="0.25">
      <c r="A98" s="53">
        <v>2114</v>
      </c>
      <c r="B98" s="25" t="s">
        <v>513</v>
      </c>
      <c r="C98" s="195">
        <v>0</v>
      </c>
      <c r="D98" s="195">
        <v>0</v>
      </c>
      <c r="E98" s="263"/>
      <c r="F98" s="112"/>
    </row>
    <row r="99" spans="1:6" ht="11.25" customHeight="1" x14ac:dyDescent="0.25">
      <c r="A99" s="59">
        <v>5120</v>
      </c>
      <c r="B99" s="66" t="s">
        <v>348</v>
      </c>
      <c r="C99" s="130">
        <f>+C100</f>
        <v>0</v>
      </c>
      <c r="D99" s="130">
        <v>0</v>
      </c>
      <c r="E99" s="263"/>
      <c r="F99" s="112"/>
    </row>
    <row r="100" spans="1:6" ht="12" customHeight="1" x14ac:dyDescent="0.25">
      <c r="A100" s="53">
        <v>5120</v>
      </c>
      <c r="B100" s="5" t="s">
        <v>348</v>
      </c>
      <c r="C100" s="195">
        <v>0</v>
      </c>
      <c r="D100" s="195">
        <v>0</v>
      </c>
      <c r="E100" s="263"/>
      <c r="F100" s="112"/>
    </row>
    <row r="101" spans="1:6" ht="12" customHeight="1" x14ac:dyDescent="0.25">
      <c r="A101" s="53"/>
      <c r="B101" s="60" t="s">
        <v>514</v>
      </c>
      <c r="C101" s="130">
        <f>+C102+C124</f>
        <v>1206259.4900000084</v>
      </c>
      <c r="D101" s="130">
        <v>630639.90000000596</v>
      </c>
      <c r="E101" s="263"/>
      <c r="F101" s="112"/>
    </row>
    <row r="102" spans="1:6" ht="12" customHeight="1" x14ac:dyDescent="0.25">
      <c r="A102" s="59">
        <v>4300</v>
      </c>
      <c r="B102" s="60" t="s">
        <v>37</v>
      </c>
      <c r="C102" s="130">
        <f>+C103+C106+C116</f>
        <v>22372.53</v>
      </c>
      <c r="D102" s="195">
        <v>0</v>
      </c>
      <c r="E102" s="263"/>
      <c r="F102" s="112"/>
    </row>
    <row r="103" spans="1:6" ht="12" customHeight="1" x14ac:dyDescent="0.25">
      <c r="A103" s="59">
        <v>4310</v>
      </c>
      <c r="B103" s="60" t="s">
        <v>167</v>
      </c>
      <c r="C103" s="130">
        <f>SUM(C104:C105)</f>
        <v>0</v>
      </c>
      <c r="D103" s="195">
        <v>0</v>
      </c>
      <c r="E103" s="263"/>
      <c r="F103" s="112"/>
    </row>
    <row r="104" spans="1:6" ht="12" customHeight="1" x14ac:dyDescent="0.25">
      <c r="A104" s="53">
        <v>4311</v>
      </c>
      <c r="B104" s="67" t="s">
        <v>168</v>
      </c>
      <c r="C104" s="195">
        <v>0</v>
      </c>
      <c r="D104" s="130">
        <v>0</v>
      </c>
      <c r="E104" s="263"/>
      <c r="F104" s="112"/>
    </row>
    <row r="105" spans="1:6" ht="12" customHeight="1" x14ac:dyDescent="0.25">
      <c r="A105" s="53">
        <v>4319</v>
      </c>
      <c r="B105" s="67" t="s">
        <v>169</v>
      </c>
      <c r="C105" s="195">
        <v>0</v>
      </c>
      <c r="D105" s="195">
        <v>0</v>
      </c>
      <c r="E105" s="263"/>
      <c r="F105" s="112"/>
    </row>
    <row r="106" spans="1:6" ht="12" customHeight="1" x14ac:dyDescent="0.25">
      <c r="A106" s="59">
        <v>4320</v>
      </c>
      <c r="B106" s="60" t="s">
        <v>170</v>
      </c>
      <c r="C106" s="130">
        <f>SUM(C107:C111)</f>
        <v>0</v>
      </c>
      <c r="D106" s="195">
        <v>0</v>
      </c>
      <c r="E106" s="263"/>
      <c r="F106" s="112"/>
    </row>
    <row r="107" spans="1:6" ht="12" customHeight="1" x14ac:dyDescent="0.25">
      <c r="A107" s="53">
        <v>4321</v>
      </c>
      <c r="B107" s="67" t="s">
        <v>171</v>
      </c>
      <c r="C107" s="195">
        <v>0</v>
      </c>
      <c r="D107" s="195">
        <v>0</v>
      </c>
      <c r="E107" s="263"/>
      <c r="F107" s="112"/>
    </row>
    <row r="108" spans="1:6" ht="12" customHeight="1" x14ac:dyDescent="0.25">
      <c r="A108" s="53">
        <v>4322</v>
      </c>
      <c r="B108" s="67" t="s">
        <v>172</v>
      </c>
      <c r="C108" s="195">
        <v>0</v>
      </c>
      <c r="D108" s="195">
        <v>0</v>
      </c>
      <c r="E108" s="263"/>
      <c r="F108" s="112"/>
    </row>
    <row r="109" spans="1:6" ht="12" customHeight="1" x14ac:dyDescent="0.25">
      <c r="A109" s="53">
        <v>4323</v>
      </c>
      <c r="B109" s="67" t="s">
        <v>173</v>
      </c>
      <c r="C109" s="195">
        <v>0</v>
      </c>
      <c r="D109" s="195">
        <v>0</v>
      </c>
      <c r="E109" s="263"/>
      <c r="F109" s="112"/>
    </row>
    <row r="110" spans="1:6" ht="12" customHeight="1" x14ac:dyDescent="0.25">
      <c r="A110" s="53">
        <v>4324</v>
      </c>
      <c r="B110" s="67" t="s">
        <v>174</v>
      </c>
      <c r="C110" s="195">
        <v>0</v>
      </c>
      <c r="D110" s="130">
        <v>0</v>
      </c>
      <c r="E110" s="263"/>
      <c r="F110" s="112"/>
    </row>
    <row r="111" spans="1:6" ht="12" customHeight="1" x14ac:dyDescent="0.25">
      <c r="A111" s="53">
        <v>4325</v>
      </c>
      <c r="B111" s="67" t="s">
        <v>175</v>
      </c>
      <c r="C111" s="195">
        <v>0</v>
      </c>
      <c r="D111" s="195">
        <v>0</v>
      </c>
      <c r="E111" s="263"/>
      <c r="F111" s="112"/>
    </row>
    <row r="112" spans="1:6" ht="12" customHeight="1" x14ac:dyDescent="0.25">
      <c r="A112" s="59">
        <v>4330</v>
      </c>
      <c r="B112" s="60" t="s">
        <v>177</v>
      </c>
      <c r="C112" s="130">
        <f>SUM(C113)</f>
        <v>0</v>
      </c>
      <c r="D112" s="130">
        <v>0</v>
      </c>
      <c r="E112" s="263"/>
      <c r="F112" s="112"/>
    </row>
    <row r="113" spans="1:6" ht="12" customHeight="1" x14ac:dyDescent="0.25">
      <c r="A113" s="53">
        <v>4331</v>
      </c>
      <c r="B113" s="67" t="s">
        <v>177</v>
      </c>
      <c r="C113" s="195">
        <v>0</v>
      </c>
      <c r="D113" s="195">
        <v>0</v>
      </c>
      <c r="E113" s="263"/>
      <c r="F113" s="112"/>
    </row>
    <row r="114" spans="1:6" ht="12" customHeight="1" x14ac:dyDescent="0.25">
      <c r="A114" s="59">
        <v>4340</v>
      </c>
      <c r="B114" s="60" t="s">
        <v>178</v>
      </c>
      <c r="C114" s="130">
        <f>+C115</f>
        <v>0</v>
      </c>
      <c r="D114" s="130">
        <v>0</v>
      </c>
      <c r="E114" s="263"/>
      <c r="F114" s="112"/>
    </row>
    <row r="115" spans="1:6" ht="12" customHeight="1" x14ac:dyDescent="0.25">
      <c r="A115" s="53">
        <v>4341</v>
      </c>
      <c r="B115" s="67" t="s">
        <v>178</v>
      </c>
      <c r="C115" s="195">
        <v>0</v>
      </c>
      <c r="D115" s="195">
        <v>0</v>
      </c>
      <c r="E115" s="263"/>
      <c r="F115" s="112"/>
    </row>
    <row r="116" spans="1:6" ht="12" customHeight="1" x14ac:dyDescent="0.25">
      <c r="A116" s="59">
        <v>4390</v>
      </c>
      <c r="B116" s="60" t="s">
        <v>179</v>
      </c>
      <c r="C116" s="130">
        <f>SUM(C117:C123)</f>
        <v>22372.53</v>
      </c>
      <c r="D116" s="195">
        <v>0</v>
      </c>
      <c r="E116" s="263"/>
      <c r="F116" s="112"/>
    </row>
    <row r="117" spans="1:6" ht="12" customHeight="1" x14ac:dyDescent="0.25">
      <c r="A117" s="53">
        <v>4392</v>
      </c>
      <c r="B117" s="67" t="s">
        <v>180</v>
      </c>
      <c r="C117" s="195">
        <v>0</v>
      </c>
      <c r="D117" s="195">
        <v>0</v>
      </c>
      <c r="E117" s="263"/>
      <c r="F117" s="112"/>
    </row>
    <row r="118" spans="1:6" ht="12" customHeight="1" x14ac:dyDescent="0.25">
      <c r="A118" s="53">
        <v>4393</v>
      </c>
      <c r="B118" s="67" t="s">
        <v>181</v>
      </c>
      <c r="C118" s="195">
        <v>0</v>
      </c>
      <c r="D118" s="195">
        <v>0</v>
      </c>
      <c r="E118" s="263"/>
      <c r="F118" s="112"/>
    </row>
    <row r="119" spans="1:6" ht="12" customHeight="1" x14ac:dyDescent="0.25">
      <c r="A119" s="53">
        <v>4394</v>
      </c>
      <c r="B119" s="67" t="s">
        <v>182</v>
      </c>
      <c r="C119" s="195">
        <v>0</v>
      </c>
      <c r="D119" s="195">
        <v>0</v>
      </c>
      <c r="E119" s="263"/>
      <c r="F119" s="112"/>
    </row>
    <row r="120" spans="1:6" ht="12" customHeight="1" x14ac:dyDescent="0.25">
      <c r="A120" s="53">
        <v>4395</v>
      </c>
      <c r="B120" s="67" t="s">
        <v>183</v>
      </c>
      <c r="C120" s="195">
        <v>0</v>
      </c>
      <c r="D120" s="195">
        <v>0</v>
      </c>
      <c r="E120" s="263"/>
      <c r="F120" s="112"/>
    </row>
    <row r="121" spans="1:6" ht="12" customHeight="1" x14ac:dyDescent="0.25">
      <c r="A121" s="53">
        <v>4396</v>
      </c>
      <c r="B121" s="67" t="s">
        <v>184</v>
      </c>
      <c r="C121" s="195">
        <v>0</v>
      </c>
      <c r="D121" s="195">
        <v>0</v>
      </c>
      <c r="E121" s="263"/>
      <c r="F121" s="112"/>
    </row>
    <row r="122" spans="1:6" ht="12" customHeight="1" x14ac:dyDescent="0.25">
      <c r="A122" s="53">
        <v>4397</v>
      </c>
      <c r="B122" s="67" t="s">
        <v>185</v>
      </c>
      <c r="C122" s="195">
        <v>0</v>
      </c>
      <c r="D122" s="130">
        <v>0</v>
      </c>
      <c r="E122" s="263"/>
      <c r="F122" s="112"/>
    </row>
    <row r="123" spans="1:6" ht="12" customHeight="1" x14ac:dyDescent="0.25">
      <c r="A123" s="53">
        <v>4399</v>
      </c>
      <c r="B123" s="67" t="s">
        <v>179</v>
      </c>
      <c r="C123" s="195">
        <v>22372.53</v>
      </c>
      <c r="D123" s="195">
        <v>0</v>
      </c>
      <c r="E123" s="263"/>
      <c r="F123" s="112"/>
    </row>
    <row r="124" spans="1:6" ht="12" customHeight="1" x14ac:dyDescent="0.25">
      <c r="A124" s="59">
        <v>1120</v>
      </c>
      <c r="B124" s="66" t="s">
        <v>515</v>
      </c>
      <c r="C124" s="130">
        <f>SUM(C125:C133)</f>
        <v>1183886.9600000083</v>
      </c>
      <c r="D124" s="130">
        <v>630639.90000000596</v>
      </c>
      <c r="E124" s="263"/>
      <c r="F124" s="112"/>
    </row>
    <row r="125" spans="1:6" ht="12" customHeight="1" x14ac:dyDescent="0.25">
      <c r="A125" s="53">
        <v>1124</v>
      </c>
      <c r="B125" s="5" t="s">
        <v>516</v>
      </c>
      <c r="C125" s="195">
        <v>0</v>
      </c>
      <c r="D125" s="195">
        <v>0</v>
      </c>
      <c r="E125" s="263"/>
      <c r="F125" s="112"/>
    </row>
    <row r="126" spans="1:6" ht="12" customHeight="1" x14ac:dyDescent="0.25">
      <c r="A126" s="53">
        <v>1124</v>
      </c>
      <c r="B126" s="5" t="s">
        <v>517</v>
      </c>
      <c r="C126" s="195">
        <v>0</v>
      </c>
      <c r="D126" s="195">
        <v>0</v>
      </c>
      <c r="E126" s="263"/>
      <c r="F126" s="112"/>
    </row>
    <row r="127" spans="1:6" ht="12" customHeight="1" x14ac:dyDescent="0.25">
      <c r="A127" s="53">
        <v>1124</v>
      </c>
      <c r="B127" s="5" t="s">
        <v>518</v>
      </c>
      <c r="C127" s="195">
        <v>0</v>
      </c>
      <c r="D127" s="195">
        <v>0</v>
      </c>
      <c r="E127" s="263"/>
      <c r="F127" s="112"/>
    </row>
    <row r="128" spans="1:6" ht="12" customHeight="1" x14ac:dyDescent="0.25">
      <c r="A128" s="53">
        <v>1124</v>
      </c>
      <c r="B128" s="5" t="s">
        <v>519</v>
      </c>
      <c r="C128" s="195">
        <v>0</v>
      </c>
      <c r="D128" s="195">
        <v>0</v>
      </c>
      <c r="E128" s="263"/>
      <c r="F128" s="112"/>
    </row>
    <row r="129" spans="1:6" ht="12" customHeight="1" x14ac:dyDescent="0.25">
      <c r="A129" s="53">
        <v>1124</v>
      </c>
      <c r="B129" s="5" t="s">
        <v>520</v>
      </c>
      <c r="C129" s="195">
        <v>0</v>
      </c>
      <c r="D129" s="195">
        <v>0</v>
      </c>
      <c r="E129" s="263"/>
      <c r="F129" s="112"/>
    </row>
    <row r="130" spans="1:6" ht="12" customHeight="1" x14ac:dyDescent="0.25">
      <c r="A130" s="53">
        <v>1124</v>
      </c>
      <c r="B130" s="5" t="s">
        <v>521</v>
      </c>
      <c r="C130" s="195">
        <v>0</v>
      </c>
      <c r="D130" s="195">
        <v>0</v>
      </c>
      <c r="E130" s="263"/>
      <c r="F130" s="112"/>
    </row>
    <row r="131" spans="1:6" ht="12" customHeight="1" x14ac:dyDescent="0.25">
      <c r="A131" s="53">
        <v>1122</v>
      </c>
      <c r="B131" s="5" t="s">
        <v>522</v>
      </c>
      <c r="C131" s="195">
        <v>1183886.9600000083</v>
      </c>
      <c r="D131" s="195">
        <v>630639.90000000596</v>
      </c>
      <c r="E131" s="263"/>
      <c r="F131" s="112"/>
    </row>
    <row r="132" spans="1:6" ht="12" customHeight="1" x14ac:dyDescent="0.25">
      <c r="A132" s="53">
        <v>1122</v>
      </c>
      <c r="B132" s="5" t="s">
        <v>523</v>
      </c>
      <c r="C132" s="195">
        <v>0</v>
      </c>
      <c r="D132" s="130">
        <v>0</v>
      </c>
      <c r="E132" s="263"/>
      <c r="F132" s="112"/>
    </row>
    <row r="133" spans="1:6" ht="12" customHeight="1" x14ac:dyDescent="0.25">
      <c r="A133" s="53">
        <v>1122</v>
      </c>
      <c r="B133" s="5" t="s">
        <v>524</v>
      </c>
      <c r="C133" s="195">
        <v>0</v>
      </c>
      <c r="D133" s="195">
        <v>0</v>
      </c>
      <c r="E133" s="263"/>
      <c r="F133" s="112"/>
    </row>
    <row r="134" spans="1:6" ht="12" customHeight="1" x14ac:dyDescent="0.25">
      <c r="A134" s="59">
        <v>5120</v>
      </c>
      <c r="B134" s="66" t="s">
        <v>348</v>
      </c>
      <c r="C134" s="195"/>
      <c r="D134" s="195"/>
      <c r="E134" s="263"/>
      <c r="F134" s="112"/>
    </row>
    <row r="135" spans="1:6" ht="12" customHeight="1" x14ac:dyDescent="0.25">
      <c r="A135" s="53">
        <v>5120</v>
      </c>
      <c r="B135" s="5" t="s">
        <v>348</v>
      </c>
      <c r="C135" s="195"/>
      <c r="D135" s="195"/>
      <c r="E135" s="263"/>
      <c r="F135" s="112"/>
    </row>
    <row r="136" spans="1:6" ht="11.25" customHeight="1" x14ac:dyDescent="0.25">
      <c r="A136" s="53"/>
      <c r="B136" s="68" t="s">
        <v>525</v>
      </c>
      <c r="C136" s="130">
        <f>+C48+C49-C101</f>
        <v>82889844.87999998</v>
      </c>
      <c r="D136" s="61">
        <v>211744944.40000001</v>
      </c>
      <c r="E136" s="263"/>
      <c r="F136" s="112"/>
    </row>
    <row r="137" spans="1:6" ht="9" customHeight="1" x14ac:dyDescent="0.25">
      <c r="A137" s="25"/>
      <c r="B137" s="25"/>
      <c r="C137" s="25"/>
      <c r="D137" s="25"/>
    </row>
    <row r="138" spans="1:6" ht="9.75" customHeight="1" x14ac:dyDescent="0.25">
      <c r="A138" s="25"/>
      <c r="B138" s="25" t="s">
        <v>309</v>
      </c>
      <c r="C138" s="25"/>
      <c r="D138" s="25"/>
    </row>
    <row r="139" spans="1:6" ht="15" customHeight="1" x14ac:dyDescent="0.25">
      <c r="C139" s="25"/>
    </row>
    <row r="140" spans="1:6" ht="15" customHeight="1" x14ac:dyDescent="0.25">
      <c r="C140" s="25"/>
    </row>
  </sheetData>
  <mergeCells count="4">
    <mergeCell ref="A1:C1"/>
    <mergeCell ref="A2:C2"/>
    <mergeCell ref="A3:C3"/>
    <mergeCell ref="A4:C4"/>
  </mergeCells>
  <pageMargins left="0.7" right="0.7" top="0.75" bottom="0.75" header="0" footer="0"/>
  <pageSetup paperSize="9" scale="96" fitToHeight="0" orientation="landscape" r:id="rId1"/>
  <rowBreaks count="1" manualBreakCount="1">
    <brk id="8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4"/>
  <sheetViews>
    <sheetView showGridLines="0" view="pageBreakPreview" zoomScaleNormal="100" zoomScaleSheetLayoutView="100" workbookViewId="0">
      <selection activeCell="A23" sqref="A23"/>
    </sheetView>
  </sheetViews>
  <sheetFormatPr baseColWidth="10" defaultColWidth="14.42578125" defaultRowHeight="15" customHeight="1" x14ac:dyDescent="0.25"/>
  <cols>
    <col min="1" max="1" width="4" customWidth="1"/>
    <col min="2" max="2" width="63.140625" customWidth="1"/>
    <col min="3" max="3" width="17.85546875" customWidth="1"/>
    <col min="4" max="25" width="11.42578125" customWidth="1"/>
  </cols>
  <sheetData>
    <row r="1" spans="1:3" ht="11.25" customHeight="1" x14ac:dyDescent="0.25">
      <c r="A1" s="502" t="s">
        <v>1956</v>
      </c>
      <c r="B1" s="503"/>
      <c r="C1" s="503"/>
    </row>
    <row r="2" spans="1:3" ht="11.25" customHeight="1" x14ac:dyDescent="0.25">
      <c r="A2" s="506" t="s">
        <v>526</v>
      </c>
      <c r="B2" s="503"/>
      <c r="C2" s="507"/>
    </row>
    <row r="3" spans="1:3" ht="11.25" customHeight="1" x14ac:dyDescent="0.25">
      <c r="A3" s="506" t="str">
        <f>'ESF-DIF'!A3</f>
        <v>Del  1 de enero al 31 de diciembre del 2024</v>
      </c>
      <c r="B3" s="503"/>
      <c r="C3" s="507"/>
    </row>
    <row r="4" spans="1:3" ht="9.75" customHeight="1" x14ac:dyDescent="0.25">
      <c r="A4" s="508" t="s">
        <v>527</v>
      </c>
      <c r="B4" s="509"/>
      <c r="C4" s="510"/>
    </row>
    <row r="5" spans="1:3" ht="10.9" customHeight="1" x14ac:dyDescent="0.25">
      <c r="A5" s="511" t="s">
        <v>528</v>
      </c>
      <c r="B5" s="512"/>
      <c r="C5" s="69">
        <v>2024</v>
      </c>
    </row>
    <row r="6" spans="1:3" ht="10.9" customHeight="1" x14ac:dyDescent="0.25">
      <c r="A6" s="70" t="s">
        <v>529</v>
      </c>
      <c r="B6" s="71"/>
      <c r="C6" s="72">
        <v>206599739.56</v>
      </c>
    </row>
    <row r="7" spans="1:3" ht="10.9" customHeight="1" x14ac:dyDescent="0.25">
      <c r="A7" s="5"/>
      <c r="B7" s="73"/>
      <c r="C7" s="74"/>
    </row>
    <row r="8" spans="1:3" ht="10.9" customHeight="1" x14ac:dyDescent="0.25">
      <c r="A8" s="75" t="s">
        <v>530</v>
      </c>
      <c r="B8" s="75"/>
      <c r="C8" s="76">
        <v>1599602.18</v>
      </c>
    </row>
    <row r="9" spans="1:3" ht="10.9" customHeight="1" x14ac:dyDescent="0.25">
      <c r="A9" s="77" t="s">
        <v>531</v>
      </c>
      <c r="B9" s="78" t="s">
        <v>167</v>
      </c>
      <c r="C9" s="79">
        <v>0</v>
      </c>
    </row>
    <row r="10" spans="1:3" ht="10.9" customHeight="1" x14ac:dyDescent="0.25">
      <c r="A10" s="80" t="s">
        <v>532</v>
      </c>
      <c r="B10" s="81" t="s">
        <v>533</v>
      </c>
      <c r="C10" s="79">
        <v>1599602.18</v>
      </c>
    </row>
    <row r="11" spans="1:3" ht="10.9" customHeight="1" x14ac:dyDescent="0.25">
      <c r="A11" s="80" t="s">
        <v>534</v>
      </c>
      <c r="B11" s="81" t="s">
        <v>177</v>
      </c>
      <c r="C11" s="79">
        <v>0</v>
      </c>
    </row>
    <row r="12" spans="1:3" ht="10.9" customHeight="1" x14ac:dyDescent="0.25">
      <c r="A12" s="80" t="s">
        <v>535</v>
      </c>
      <c r="B12" s="81" t="s">
        <v>178</v>
      </c>
      <c r="C12" s="79">
        <v>0</v>
      </c>
    </row>
    <row r="13" spans="1:3" ht="10.9" customHeight="1" x14ac:dyDescent="0.25">
      <c r="A13" s="80" t="s">
        <v>536</v>
      </c>
      <c r="B13" s="81" t="s">
        <v>179</v>
      </c>
      <c r="C13" s="79">
        <v>0</v>
      </c>
    </row>
    <row r="14" spans="1:3" ht="10.9" customHeight="1" x14ac:dyDescent="0.25">
      <c r="A14" s="82" t="s">
        <v>537</v>
      </c>
      <c r="B14" s="83" t="s">
        <v>538</v>
      </c>
      <c r="C14" s="79">
        <v>0</v>
      </c>
    </row>
    <row r="15" spans="1:3" ht="10.9" customHeight="1" x14ac:dyDescent="0.25">
      <c r="A15" s="5"/>
      <c r="B15" s="84"/>
      <c r="C15" s="85"/>
    </row>
    <row r="16" spans="1:3" ht="10.9" customHeight="1" x14ac:dyDescent="0.25">
      <c r="A16" s="75" t="s">
        <v>539</v>
      </c>
      <c r="B16" s="73"/>
      <c r="C16" s="76">
        <v>1166003</v>
      </c>
    </row>
    <row r="17" spans="1:4" ht="10.9" customHeight="1" x14ac:dyDescent="0.25">
      <c r="A17" s="86">
        <v>3.1</v>
      </c>
      <c r="B17" s="81" t="s">
        <v>540</v>
      </c>
      <c r="C17" s="79">
        <v>0</v>
      </c>
    </row>
    <row r="18" spans="1:4" ht="10.9" customHeight="1" x14ac:dyDescent="0.25">
      <c r="A18" s="87">
        <v>3.2</v>
      </c>
      <c r="B18" s="81" t="s">
        <v>541</v>
      </c>
      <c r="C18" s="88">
        <v>1166003</v>
      </c>
    </row>
    <row r="19" spans="1:4" ht="10.9" customHeight="1" x14ac:dyDescent="0.25">
      <c r="A19" s="87">
        <v>3.3</v>
      </c>
      <c r="B19" s="83" t="s">
        <v>542</v>
      </c>
      <c r="C19" s="79">
        <v>0</v>
      </c>
      <c r="D19" s="89"/>
    </row>
    <row r="20" spans="1:4" ht="10.9" customHeight="1" x14ac:dyDescent="0.25">
      <c r="A20" s="5"/>
      <c r="B20" s="83"/>
      <c r="C20" s="90"/>
    </row>
    <row r="21" spans="1:4" ht="10.9" customHeight="1" x14ac:dyDescent="0.25">
      <c r="A21" s="91" t="s">
        <v>543</v>
      </c>
      <c r="B21" s="92"/>
      <c r="C21" s="72">
        <f>+C6+C8-C16</f>
        <v>207033338.74000001</v>
      </c>
    </row>
    <row r="22" spans="1:4" ht="10.9" customHeight="1" x14ac:dyDescent="0.25">
      <c r="A22" s="5"/>
      <c r="B22" s="5"/>
      <c r="C22" s="5"/>
    </row>
    <row r="23" spans="1:4" ht="10.9" customHeight="1" x14ac:dyDescent="0.25">
      <c r="A23" s="25" t="s">
        <v>1975</v>
      </c>
      <c r="C23" s="5"/>
    </row>
    <row r="24" spans="1:4" ht="15" customHeight="1" x14ac:dyDescent="0.25">
      <c r="A24" s="25" t="s">
        <v>1976</v>
      </c>
    </row>
  </sheetData>
  <mergeCells count="5">
    <mergeCell ref="A1:C1"/>
    <mergeCell ref="A2:C2"/>
    <mergeCell ref="A3:C3"/>
    <mergeCell ref="A4:C4"/>
    <mergeCell ref="A5:B5"/>
  </mergeCells>
  <pageMargins left="1.25" right="0.70866141732283472" top="0.74803149606299213" bottom="0.74803149606299213" header="0" footer="0"/>
  <pageSetup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1966</v>
      </c>
      <c r="B1" s="525"/>
      <c r="C1" s="526"/>
    </row>
    <row r="2" spans="1:3" ht="11.25" customHeight="1" x14ac:dyDescent="0.25">
      <c r="A2" s="527" t="s">
        <v>526</v>
      </c>
      <c r="B2" s="519"/>
      <c r="C2" s="528"/>
    </row>
    <row r="3" spans="1:3" ht="11.25" customHeight="1" x14ac:dyDescent="0.25">
      <c r="A3" s="527" t="s">
        <v>1967</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509041965.91999996</v>
      </c>
    </row>
    <row r="7" spans="1:3" ht="7.5" customHeight="1" x14ac:dyDescent="0.25">
      <c r="A7" s="5"/>
      <c r="B7" s="73"/>
      <c r="C7" s="134"/>
    </row>
    <row r="8" spans="1:3" ht="9.75" customHeight="1" x14ac:dyDescent="0.25">
      <c r="A8" s="75" t="s">
        <v>530</v>
      </c>
      <c r="B8" s="75"/>
      <c r="C8" s="76">
        <f>SUM(C9:C14)</f>
        <v>22372.53</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22372.53</v>
      </c>
    </row>
    <row r="15" spans="1:3" ht="7.5" customHeight="1" x14ac:dyDescent="0.25">
      <c r="A15" s="5"/>
      <c r="B15" s="84"/>
      <c r="C15" s="85"/>
    </row>
    <row r="16" spans="1:3" ht="9.75" customHeight="1" x14ac:dyDescent="0.25">
      <c r="A16" s="75" t="s">
        <v>539</v>
      </c>
      <c r="B16" s="73"/>
      <c r="C16" s="76">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509064338.44999993</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7" right="0.7" top="0.75" bottom="0.75" header="0" footer="0"/>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C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4" width="11.42578125" customWidth="1"/>
  </cols>
  <sheetData>
    <row r="1" spans="1:3" ht="11.25" customHeight="1" x14ac:dyDescent="0.25">
      <c r="A1" s="534" t="s">
        <v>1966</v>
      </c>
      <c r="B1" s="525"/>
      <c r="C1" s="526"/>
    </row>
    <row r="2" spans="1:3" ht="11.25" customHeight="1" x14ac:dyDescent="0.25">
      <c r="A2" s="535" t="s">
        <v>544</v>
      </c>
      <c r="B2" s="519"/>
      <c r="C2" s="528"/>
    </row>
    <row r="3" spans="1:3" ht="11.25" customHeight="1" x14ac:dyDescent="0.25">
      <c r="A3" s="535" t="s">
        <v>1967</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450222267.69999993</v>
      </c>
    </row>
    <row r="7" spans="1:3" ht="7.5" customHeight="1" x14ac:dyDescent="0.25">
      <c r="A7" s="96"/>
      <c r="B7" s="73"/>
      <c r="C7" s="74"/>
    </row>
    <row r="8" spans="1:3" ht="9.75" customHeight="1" x14ac:dyDescent="0.25">
      <c r="A8" s="75" t="s">
        <v>546</v>
      </c>
      <c r="B8" s="97"/>
      <c r="C8" s="76">
        <f>SUM(C9:C29)</f>
        <v>12683334.049999999</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207592.49</v>
      </c>
    </row>
    <row r="12" spans="1:3" ht="9.75" customHeight="1" x14ac:dyDescent="0.25">
      <c r="A12" s="101">
        <v>2.4</v>
      </c>
      <c r="B12" s="102" t="s">
        <v>373</v>
      </c>
      <c r="C12" s="100">
        <v>9919632.5</v>
      </c>
    </row>
    <row r="13" spans="1:3" ht="9.75" customHeight="1" x14ac:dyDescent="0.25">
      <c r="A13" s="101">
        <v>2.5</v>
      </c>
      <c r="B13" s="102" t="s">
        <v>374</v>
      </c>
      <c r="C13" s="100">
        <v>0</v>
      </c>
    </row>
    <row r="14" spans="1:3" ht="9.75" customHeight="1" x14ac:dyDescent="0.25">
      <c r="A14" s="101">
        <v>2.6</v>
      </c>
      <c r="B14" s="102" t="s">
        <v>375</v>
      </c>
      <c r="C14" s="100">
        <v>0</v>
      </c>
    </row>
    <row r="15" spans="1:3" ht="9.75" customHeight="1" x14ac:dyDescent="0.25">
      <c r="A15" s="101">
        <v>2.7</v>
      </c>
      <c r="B15" s="102" t="s">
        <v>376</v>
      </c>
      <c r="C15" s="100">
        <v>0</v>
      </c>
    </row>
    <row r="16" spans="1:3" ht="9.75" customHeight="1" x14ac:dyDescent="0.25">
      <c r="A16" s="101">
        <v>2.8</v>
      </c>
      <c r="B16" s="102" t="s">
        <v>377</v>
      </c>
      <c r="C16" s="100">
        <v>934674.95</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28000</v>
      </c>
    </row>
    <row r="20" spans="1:3" ht="9.75" customHeight="1" x14ac:dyDescent="0.25">
      <c r="A20" s="101" t="s">
        <v>550</v>
      </c>
      <c r="B20" s="102" t="s">
        <v>551</v>
      </c>
      <c r="C20" s="100">
        <v>0</v>
      </c>
    </row>
    <row r="21" spans="1:3" ht="9.75" customHeight="1" x14ac:dyDescent="0.25">
      <c r="A21" s="101" t="s">
        <v>552</v>
      </c>
      <c r="B21" s="102" t="s">
        <v>553</v>
      </c>
      <c r="C21" s="100">
        <v>1593434.11</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27618391.489999998</v>
      </c>
    </row>
    <row r="32" spans="1:3" ht="9.75" customHeight="1" x14ac:dyDescent="0.25">
      <c r="A32" s="101" t="s">
        <v>571</v>
      </c>
      <c r="B32" s="102" t="s">
        <v>277</v>
      </c>
      <c r="C32" s="100">
        <v>27002986.539999999</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615404.94999999995</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465157325.13999993</v>
      </c>
    </row>
    <row r="41" spans="1:3" ht="9.75" customHeight="1" x14ac:dyDescent="0.25">
      <c r="A41" s="5"/>
      <c r="B41" s="5"/>
      <c r="C41" s="5"/>
    </row>
    <row r="42" spans="1:3" ht="9.75" customHeight="1" x14ac:dyDescent="0.25">
      <c r="A42" s="25" t="s">
        <v>1981</v>
      </c>
      <c r="C42" s="5"/>
    </row>
    <row r="43" spans="1:3" ht="15" customHeight="1" x14ac:dyDescent="0.25">
      <c r="A43"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J67"/>
  <sheetViews>
    <sheetView showGridLines="0" view="pageBreakPreview" zoomScaleNormal="100" zoomScaleSheetLayoutView="100" workbookViewId="0">
      <selection activeCell="D24" sqref="D24"/>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3.140625" customWidth="1"/>
    <col min="11" max="26" width="9.140625" customWidth="1"/>
  </cols>
  <sheetData>
    <row r="1" spans="1:10" ht="11.25" customHeight="1" x14ac:dyDescent="0.25">
      <c r="A1" s="521" t="s">
        <v>1966</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1967</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x14ac:dyDescent="0.25">
      <c r="A36" s="153">
        <v>77001</v>
      </c>
      <c r="B36" s="153" t="s">
        <v>1591</v>
      </c>
      <c r="C36" s="195">
        <v>39025527.289999999</v>
      </c>
      <c r="D36" s="54">
        <v>141411603.05000001</v>
      </c>
      <c r="E36" s="54">
        <v>92958508.030000001</v>
      </c>
      <c r="F36" s="54">
        <v>87478622.310000002</v>
      </c>
      <c r="G36" s="25"/>
      <c r="H36" s="25"/>
      <c r="I36" s="25"/>
      <c r="J36" s="25"/>
    </row>
    <row r="37" spans="1:10" x14ac:dyDescent="0.25">
      <c r="A37" s="153">
        <v>77002</v>
      </c>
      <c r="B37" s="153" t="s">
        <v>1592</v>
      </c>
      <c r="C37" s="195">
        <v>39025527.289999999</v>
      </c>
      <c r="D37" s="54">
        <v>92125374.920000002</v>
      </c>
      <c r="E37" s="54">
        <v>140578469.94</v>
      </c>
      <c r="F37" s="54">
        <v>87478622.310000002</v>
      </c>
      <c r="G37" s="25"/>
      <c r="H37" s="25"/>
      <c r="I37" s="25"/>
      <c r="J37" s="25"/>
    </row>
    <row r="38" spans="1:10" x14ac:dyDescent="0.25">
      <c r="A38" s="153">
        <v>78001</v>
      </c>
      <c r="B38" s="153" t="s">
        <v>1593</v>
      </c>
      <c r="C38" s="195">
        <v>0</v>
      </c>
      <c r="D38" s="54">
        <v>0</v>
      </c>
      <c r="E38" s="54">
        <v>0</v>
      </c>
      <c r="F38" s="54">
        <v>0</v>
      </c>
      <c r="G38" s="25"/>
      <c r="H38" s="25"/>
      <c r="I38" s="25"/>
      <c r="J38" s="25"/>
    </row>
    <row r="39" spans="1:10" x14ac:dyDescent="0.25">
      <c r="A39" s="153">
        <v>78002</v>
      </c>
      <c r="B39" s="153" t="s">
        <v>1594</v>
      </c>
      <c r="C39" s="195">
        <v>0</v>
      </c>
      <c r="D39" s="54">
        <v>0</v>
      </c>
      <c r="E39" s="54">
        <v>0</v>
      </c>
      <c r="F39" s="54">
        <v>0</v>
      </c>
      <c r="G39" s="25"/>
      <c r="H39" s="25"/>
      <c r="I39" s="25"/>
      <c r="J39" s="25"/>
    </row>
    <row r="40" spans="1:10" x14ac:dyDescent="0.25">
      <c r="A40" s="153">
        <v>79100</v>
      </c>
      <c r="B40" s="153" t="s">
        <v>1595</v>
      </c>
      <c r="C40" s="195">
        <v>0</v>
      </c>
      <c r="D40" s="54">
        <v>0</v>
      </c>
      <c r="E40" s="54">
        <v>0</v>
      </c>
      <c r="F40" s="54">
        <v>0</v>
      </c>
      <c r="G40" s="25"/>
      <c r="H40" s="25"/>
      <c r="I40" s="25"/>
      <c r="J40" s="25"/>
    </row>
    <row r="41" spans="1:10" x14ac:dyDescent="0.25">
      <c r="A41" s="153">
        <v>79200</v>
      </c>
      <c r="B41" s="153" t="s">
        <v>1596</v>
      </c>
      <c r="C41" s="195">
        <v>0</v>
      </c>
      <c r="D41" s="54">
        <v>0</v>
      </c>
      <c r="E41" s="54">
        <v>0</v>
      </c>
      <c r="F41" s="54">
        <v>0</v>
      </c>
      <c r="G41" s="25"/>
      <c r="H41" s="25"/>
      <c r="I41" s="25"/>
      <c r="J41" s="25"/>
    </row>
    <row r="42" spans="1:10" x14ac:dyDescent="0.25">
      <c r="A42" s="153">
        <v>70101</v>
      </c>
      <c r="B42" s="153" t="s">
        <v>1597</v>
      </c>
      <c r="C42" s="195">
        <v>5800000</v>
      </c>
      <c r="D42" s="54">
        <v>0</v>
      </c>
      <c r="E42" s="54">
        <v>0</v>
      </c>
      <c r="F42" s="54">
        <v>5800000</v>
      </c>
      <c r="G42" s="25"/>
      <c r="H42" s="25"/>
      <c r="I42" s="25"/>
      <c r="J42" s="25"/>
    </row>
    <row r="43" spans="1:10" x14ac:dyDescent="0.25">
      <c r="A43" s="153">
        <v>70102</v>
      </c>
      <c r="B43" s="153" t="s">
        <v>1598</v>
      </c>
      <c r="C43" s="195">
        <v>5800000</v>
      </c>
      <c r="D43" s="54">
        <v>0</v>
      </c>
      <c r="E43" s="54">
        <v>0</v>
      </c>
      <c r="F43" s="54">
        <v>5800000</v>
      </c>
      <c r="G43" s="25"/>
      <c r="H43" s="25"/>
      <c r="I43" s="25"/>
      <c r="J43" s="25"/>
    </row>
    <row r="44" spans="1:10" ht="9.75" customHeight="1" x14ac:dyDescent="0.25">
      <c r="A44" s="25"/>
      <c r="B44" s="25"/>
      <c r="C44" s="54"/>
      <c r="D44" s="54">
        <v>0</v>
      </c>
      <c r="E44" s="54">
        <v>0</v>
      </c>
      <c r="F44" s="54">
        <v>0</v>
      </c>
      <c r="G44" s="25"/>
      <c r="H44" s="25"/>
      <c r="I44" s="25"/>
      <c r="J44" s="25"/>
    </row>
    <row r="45" spans="1:10" ht="16.5" customHeight="1" x14ac:dyDescent="0.25">
      <c r="A45" s="59">
        <v>8000</v>
      </c>
      <c r="B45" s="60" t="s">
        <v>616</v>
      </c>
      <c r="C45" s="62"/>
      <c r="D45" s="62"/>
      <c r="E45" s="62"/>
      <c r="F45" s="62"/>
      <c r="G45" s="62"/>
      <c r="H45" s="62"/>
      <c r="I45" s="62"/>
      <c r="J45" s="62"/>
    </row>
    <row r="46" spans="1:10" ht="9.75" customHeight="1" thickBot="1" x14ac:dyDescent="0.3">
      <c r="A46" s="25"/>
      <c r="B46" s="25"/>
      <c r="C46" s="25"/>
      <c r="D46" s="25"/>
      <c r="E46" s="25"/>
      <c r="F46" s="25"/>
      <c r="G46" s="25"/>
      <c r="H46" s="25"/>
      <c r="I46" s="25"/>
      <c r="J46" s="25"/>
    </row>
    <row r="47" spans="1:10" ht="9.75" customHeight="1" x14ac:dyDescent="0.25">
      <c r="A47" s="25"/>
      <c r="B47" s="536" t="s">
        <v>617</v>
      </c>
      <c r="C47" s="537"/>
      <c r="D47" s="25"/>
      <c r="E47" s="25"/>
      <c r="F47" s="25"/>
      <c r="G47" s="25"/>
      <c r="H47" s="25"/>
      <c r="I47" s="25"/>
      <c r="J47" s="25"/>
    </row>
    <row r="48" spans="1:10" ht="9" customHeight="1" x14ac:dyDescent="0.25">
      <c r="A48" s="25"/>
      <c r="B48" s="137" t="s">
        <v>528</v>
      </c>
      <c r="C48" s="138">
        <v>2024</v>
      </c>
      <c r="D48" s="25"/>
      <c r="E48" s="25"/>
      <c r="F48" s="25"/>
      <c r="G48" s="25"/>
      <c r="H48" s="25"/>
      <c r="I48" s="25"/>
      <c r="J48" s="25"/>
    </row>
    <row r="49" spans="1:10" ht="15" customHeight="1" x14ac:dyDescent="0.25">
      <c r="A49" s="25">
        <v>8110</v>
      </c>
      <c r="B49" s="120" t="s">
        <v>618</v>
      </c>
      <c r="C49" s="139">
        <v>218659831</v>
      </c>
      <c r="D49" s="25"/>
      <c r="E49" s="25"/>
      <c r="F49" s="25"/>
      <c r="G49" s="25"/>
      <c r="H49" s="25"/>
      <c r="I49" s="25"/>
      <c r="J49" s="25"/>
    </row>
    <row r="50" spans="1:10" ht="15" customHeight="1" x14ac:dyDescent="0.25">
      <c r="A50" s="25">
        <v>8120</v>
      </c>
      <c r="B50" s="120" t="s">
        <v>619</v>
      </c>
      <c r="C50" s="139">
        <v>189333407.16</v>
      </c>
      <c r="D50" s="25"/>
      <c r="E50" s="25"/>
      <c r="F50" s="25"/>
      <c r="G50" s="25"/>
      <c r="H50" s="25"/>
      <c r="I50" s="25"/>
      <c r="J50" s="25"/>
    </row>
    <row r="51" spans="1:10" ht="15" customHeight="1" x14ac:dyDescent="0.25">
      <c r="A51" s="25">
        <v>8130</v>
      </c>
      <c r="B51" s="120" t="s">
        <v>620</v>
      </c>
      <c r="C51" s="139">
        <v>479715542.07999998</v>
      </c>
      <c r="D51" s="25"/>
      <c r="E51" s="25"/>
      <c r="F51" s="25"/>
      <c r="G51" s="25"/>
      <c r="H51" s="25"/>
      <c r="I51" s="25"/>
      <c r="J51" s="25"/>
    </row>
    <row r="52" spans="1:10" ht="15" customHeight="1" x14ac:dyDescent="0.25">
      <c r="A52" s="25">
        <v>8140</v>
      </c>
      <c r="B52" s="120" t="s">
        <v>621</v>
      </c>
      <c r="C52" s="139">
        <v>509041965.92000002</v>
      </c>
      <c r="D52" s="25"/>
      <c r="E52" s="25"/>
      <c r="F52" s="25"/>
      <c r="G52" s="25"/>
      <c r="H52" s="25"/>
      <c r="I52" s="25"/>
      <c r="J52" s="25"/>
    </row>
    <row r="53" spans="1:10" ht="15" customHeight="1" thickBot="1" x14ac:dyDescent="0.3">
      <c r="A53" s="25">
        <v>8150</v>
      </c>
      <c r="B53" s="122" t="s">
        <v>622</v>
      </c>
      <c r="C53" s="140">
        <v>507858078.95999998</v>
      </c>
      <c r="D53" s="25"/>
      <c r="E53" s="25"/>
      <c r="F53" s="25"/>
      <c r="G53" s="25"/>
      <c r="H53" s="25"/>
      <c r="I53" s="25"/>
      <c r="J53" s="25"/>
    </row>
    <row r="54" spans="1:10" ht="9.75" customHeight="1" x14ac:dyDescent="0.25">
      <c r="A54" s="25"/>
      <c r="B54" s="25"/>
      <c r="C54" s="25"/>
      <c r="D54" s="25"/>
      <c r="E54" s="25"/>
      <c r="F54" s="25"/>
      <c r="G54" s="25"/>
      <c r="H54" s="25"/>
      <c r="I54" s="25"/>
      <c r="J54" s="25"/>
    </row>
    <row r="55" spans="1:10" ht="9.75" customHeight="1" thickBot="1" x14ac:dyDescent="0.3">
      <c r="A55" s="25"/>
      <c r="B55" s="25"/>
      <c r="C55" s="25"/>
      <c r="D55" s="25"/>
      <c r="E55" s="25"/>
      <c r="F55" s="25"/>
      <c r="G55" s="25"/>
      <c r="H55" s="25"/>
      <c r="I55" s="25"/>
      <c r="J55" s="25"/>
    </row>
    <row r="56" spans="1:10" ht="9.75" customHeight="1" x14ac:dyDescent="0.25">
      <c r="A56" s="25"/>
      <c r="B56" s="536" t="s">
        <v>623</v>
      </c>
      <c r="C56" s="537"/>
      <c r="D56" s="25"/>
      <c r="E56" s="25"/>
      <c r="F56" s="25"/>
      <c r="G56" s="25"/>
      <c r="H56" s="25"/>
      <c r="I56" s="25"/>
      <c r="J56" s="25"/>
    </row>
    <row r="57" spans="1:10" ht="9.75" customHeight="1" x14ac:dyDescent="0.25">
      <c r="A57" s="25"/>
      <c r="B57" s="137" t="s">
        <v>528</v>
      </c>
      <c r="C57" s="138">
        <v>2024</v>
      </c>
    </row>
    <row r="58" spans="1:10" ht="15" customHeight="1" x14ac:dyDescent="0.25">
      <c r="A58" s="25">
        <v>8210</v>
      </c>
      <c r="B58" s="120" t="s">
        <v>624</v>
      </c>
      <c r="C58" s="196">
        <v>218659831</v>
      </c>
    </row>
    <row r="59" spans="1:10" ht="15" customHeight="1" x14ac:dyDescent="0.25">
      <c r="A59" s="25">
        <v>8220</v>
      </c>
      <c r="B59" s="120" t="s">
        <v>625</v>
      </c>
      <c r="C59" s="196">
        <v>248153105.38</v>
      </c>
    </row>
    <row r="60" spans="1:10" ht="15" customHeight="1" x14ac:dyDescent="0.25">
      <c r="A60" s="25">
        <v>8230</v>
      </c>
      <c r="B60" s="120" t="s">
        <v>626</v>
      </c>
      <c r="C60" s="196">
        <v>479715542.07999998</v>
      </c>
    </row>
    <row r="61" spans="1:10" ht="15" customHeight="1" x14ac:dyDescent="0.25">
      <c r="A61" s="25">
        <v>8240</v>
      </c>
      <c r="B61" s="120" t="s">
        <v>627</v>
      </c>
      <c r="C61" s="196">
        <v>450222267.69999999</v>
      </c>
    </row>
    <row r="62" spans="1:10" ht="15" customHeight="1" x14ac:dyDescent="0.25">
      <c r="A62" s="25">
        <v>8250</v>
      </c>
      <c r="B62" s="120" t="s">
        <v>628</v>
      </c>
      <c r="C62" s="196">
        <v>450222267.69999999</v>
      </c>
    </row>
    <row r="63" spans="1:10" ht="15" customHeight="1" x14ac:dyDescent="0.25">
      <c r="A63" s="25">
        <v>8260</v>
      </c>
      <c r="B63" s="120" t="s">
        <v>629</v>
      </c>
      <c r="C63" s="196">
        <v>435667641.63</v>
      </c>
    </row>
    <row r="64" spans="1:10" ht="15" customHeight="1" thickBot="1" x14ac:dyDescent="0.3">
      <c r="A64" s="25">
        <v>8270</v>
      </c>
      <c r="B64" s="122" t="s">
        <v>630</v>
      </c>
      <c r="C64" s="197">
        <v>435667641.63</v>
      </c>
    </row>
    <row r="65" spans="1:3" ht="9.75" customHeight="1" x14ac:dyDescent="0.25">
      <c r="A65" s="25"/>
      <c r="B65" s="25"/>
      <c r="C65" s="25"/>
    </row>
    <row r="66" spans="1:3" ht="9.75" customHeight="1" x14ac:dyDescent="0.25">
      <c r="A66" s="25"/>
      <c r="B66" s="25"/>
      <c r="C66" s="25"/>
    </row>
    <row r="67" spans="1:3" ht="9.75" customHeight="1" x14ac:dyDescent="0.25">
      <c r="A67" s="25"/>
      <c r="B67" s="25" t="s">
        <v>309</v>
      </c>
      <c r="C67" s="25"/>
    </row>
  </sheetData>
  <mergeCells count="6">
    <mergeCell ref="B56:C56"/>
    <mergeCell ref="A1:F1"/>
    <mergeCell ref="A2:F2"/>
    <mergeCell ref="A3:F3"/>
    <mergeCell ref="A4:F4"/>
    <mergeCell ref="B47:C47"/>
  </mergeCells>
  <pageMargins left="0.7" right="0.7" top="0.75" bottom="0.75" header="0" footer="0"/>
  <pageSetup scale="60"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20.85546875" customWidth="1"/>
    <col min="6" max="7" width="12.7109375" bestFit="1" customWidth="1"/>
    <col min="8" max="26" width="9.140625" customWidth="1"/>
  </cols>
  <sheetData>
    <row r="1" spans="1:6" ht="11.25" customHeight="1" x14ac:dyDescent="0.25">
      <c r="A1" s="521" t="s">
        <v>1968</v>
      </c>
      <c r="B1" s="519"/>
      <c r="C1" s="519"/>
      <c r="D1" s="126" t="s">
        <v>92</v>
      </c>
      <c r="E1" s="114">
        <v>2024</v>
      </c>
    </row>
    <row r="2" spans="1:6" ht="11.25" customHeight="1" x14ac:dyDescent="0.25">
      <c r="A2" s="521" t="s">
        <v>93</v>
      </c>
      <c r="B2" s="519"/>
      <c r="C2" s="519"/>
      <c r="D2" s="126" t="s">
        <v>94</v>
      </c>
      <c r="E2" s="114" t="s">
        <v>636</v>
      </c>
    </row>
    <row r="3" spans="1:6" ht="11.25" customHeight="1" x14ac:dyDescent="0.25">
      <c r="A3" s="521" t="s">
        <v>1961</v>
      </c>
      <c r="B3" s="519"/>
      <c r="C3" s="519"/>
      <c r="D3" s="126" t="s">
        <v>95</v>
      </c>
      <c r="E3" s="114" t="s">
        <v>638</v>
      </c>
    </row>
    <row r="4" spans="1:6" ht="11.25" customHeight="1" x14ac:dyDescent="0.25">
      <c r="A4" s="521" t="s">
        <v>96</v>
      </c>
      <c r="B4" s="519"/>
      <c r="C4" s="519"/>
      <c r="D4" s="127"/>
      <c r="E4" s="127"/>
    </row>
    <row r="5" spans="1:6" ht="9.75" customHeight="1" x14ac:dyDescent="0.25">
      <c r="A5" s="128" t="s">
        <v>97</v>
      </c>
      <c r="B5" s="115"/>
      <c r="C5" s="115"/>
      <c r="D5" s="129"/>
      <c r="E5" s="115"/>
    </row>
    <row r="6" spans="1:6" ht="9.75" customHeight="1" x14ac:dyDescent="0.25">
      <c r="A6" s="25"/>
      <c r="B6" s="25"/>
      <c r="C6" s="25"/>
      <c r="D6" s="26"/>
      <c r="E6" s="25"/>
    </row>
    <row r="7" spans="1:6" ht="9.75" customHeight="1" x14ac:dyDescent="0.25">
      <c r="A7" s="115" t="s">
        <v>98</v>
      </c>
      <c r="B7" s="115"/>
      <c r="C7" s="115"/>
      <c r="D7" s="129"/>
      <c r="E7" s="115"/>
    </row>
    <row r="8" spans="1:6" ht="9.75" customHeight="1" x14ac:dyDescent="0.25">
      <c r="A8" s="28" t="s">
        <v>99</v>
      </c>
      <c r="B8" s="28" t="s">
        <v>100</v>
      </c>
      <c r="C8" s="27" t="s">
        <v>101</v>
      </c>
      <c r="D8" s="29" t="s">
        <v>102</v>
      </c>
      <c r="E8" s="27" t="s">
        <v>103</v>
      </c>
    </row>
    <row r="9" spans="1:6" ht="79.5" x14ac:dyDescent="0.25">
      <c r="A9" s="30">
        <v>4000</v>
      </c>
      <c r="B9" s="31" t="s">
        <v>104</v>
      </c>
      <c r="C9" s="32">
        <v>48681662.399999999</v>
      </c>
      <c r="D9" s="33"/>
      <c r="E9" s="34" t="s">
        <v>1599</v>
      </c>
    </row>
    <row r="10" spans="1:6" ht="45.75" x14ac:dyDescent="0.25">
      <c r="A10" s="30">
        <v>4100</v>
      </c>
      <c r="B10" s="31" t="s">
        <v>34</v>
      </c>
      <c r="C10" s="32">
        <v>809735.98</v>
      </c>
      <c r="D10" s="33"/>
      <c r="E10" s="34" t="s">
        <v>1541</v>
      </c>
      <c r="F10" s="65"/>
    </row>
    <row r="11" spans="1:6" ht="11.25" customHeight="1" x14ac:dyDescent="0.25">
      <c r="A11" s="30">
        <v>4110</v>
      </c>
      <c r="B11" s="31" t="s">
        <v>105</v>
      </c>
      <c r="C11" s="32">
        <v>0</v>
      </c>
      <c r="D11" s="33" t="str">
        <f t="shared" ref="D11:D20" si="0">IFERROR(C11/$C$12,"")</f>
        <v/>
      </c>
      <c r="E11" s="25"/>
    </row>
    <row r="12" spans="1:6" ht="12" customHeight="1" x14ac:dyDescent="0.25">
      <c r="A12" s="35">
        <v>4111</v>
      </c>
      <c r="B12" s="5" t="s">
        <v>107</v>
      </c>
      <c r="C12" s="36">
        <v>0</v>
      </c>
      <c r="D12" s="33" t="str">
        <f t="shared" si="0"/>
        <v/>
      </c>
      <c r="E12" s="25"/>
    </row>
    <row r="13" spans="1:6" ht="12" customHeight="1" x14ac:dyDescent="0.25">
      <c r="A13" s="35">
        <v>4112</v>
      </c>
      <c r="B13" s="5" t="s">
        <v>108</v>
      </c>
      <c r="C13" s="36">
        <v>0</v>
      </c>
      <c r="D13" s="33" t="str">
        <f t="shared" si="0"/>
        <v/>
      </c>
      <c r="E13" s="25"/>
    </row>
    <row r="14" spans="1:6" ht="12" customHeight="1" x14ac:dyDescent="0.25">
      <c r="A14" s="35">
        <v>4113</v>
      </c>
      <c r="B14" s="5" t="s">
        <v>109</v>
      </c>
      <c r="C14" s="36">
        <v>0</v>
      </c>
      <c r="D14" s="33" t="str">
        <f t="shared" si="0"/>
        <v/>
      </c>
      <c r="E14" s="25"/>
    </row>
    <row r="15" spans="1:6" ht="12" customHeight="1" x14ac:dyDescent="0.25">
      <c r="A15" s="35">
        <v>4114</v>
      </c>
      <c r="B15" s="5" t="s">
        <v>110</v>
      </c>
      <c r="C15" s="36">
        <v>0</v>
      </c>
      <c r="D15" s="33" t="str">
        <f t="shared" si="0"/>
        <v/>
      </c>
      <c r="E15" s="25"/>
    </row>
    <row r="16" spans="1:6" ht="12" customHeight="1" x14ac:dyDescent="0.25">
      <c r="A16" s="35">
        <v>4115</v>
      </c>
      <c r="B16" s="5" t="s">
        <v>111</v>
      </c>
      <c r="C16" s="36">
        <v>0</v>
      </c>
      <c r="D16" s="33" t="str">
        <f t="shared" si="0"/>
        <v/>
      </c>
      <c r="E16" s="25"/>
    </row>
    <row r="17" spans="1:5" ht="12" customHeight="1" x14ac:dyDescent="0.25">
      <c r="A17" s="35">
        <v>4116</v>
      </c>
      <c r="B17" s="5" t="s">
        <v>112</v>
      </c>
      <c r="C17" s="36">
        <v>0</v>
      </c>
      <c r="D17" s="33" t="str">
        <f t="shared" si="0"/>
        <v/>
      </c>
      <c r="E17" s="25"/>
    </row>
    <row r="18" spans="1:5" ht="12" customHeight="1" x14ac:dyDescent="0.25">
      <c r="A18" s="35">
        <v>4117</v>
      </c>
      <c r="B18" s="5" t="s">
        <v>113</v>
      </c>
      <c r="C18" s="36">
        <v>0</v>
      </c>
      <c r="D18" s="33" t="str">
        <f t="shared" si="0"/>
        <v/>
      </c>
      <c r="E18" s="25"/>
    </row>
    <row r="19" spans="1:5" ht="12" customHeight="1" x14ac:dyDescent="0.25">
      <c r="A19" s="35">
        <v>4118</v>
      </c>
      <c r="B19" s="37" t="s">
        <v>114</v>
      </c>
      <c r="C19" s="36">
        <v>0</v>
      </c>
      <c r="D19" s="33" t="str">
        <f t="shared" si="0"/>
        <v/>
      </c>
      <c r="E19" s="25"/>
    </row>
    <row r="20" spans="1:5" ht="12" customHeight="1" x14ac:dyDescent="0.25">
      <c r="A20" s="35">
        <v>4119</v>
      </c>
      <c r="B20" s="5" t="s">
        <v>115</v>
      </c>
      <c r="C20" s="36">
        <v>0</v>
      </c>
      <c r="D20" s="33" t="str">
        <f t="shared" si="0"/>
        <v/>
      </c>
      <c r="E20" s="25"/>
    </row>
    <row r="21" spans="1:5" ht="12" customHeight="1" x14ac:dyDescent="0.25">
      <c r="A21" s="30">
        <v>4120</v>
      </c>
      <c r="B21" s="31" t="s">
        <v>116</v>
      </c>
      <c r="C21" s="32">
        <v>0</v>
      </c>
      <c r="D21" s="33" t="str">
        <f t="shared" ref="D21:D26" si="1">IFERROR(C21/$C$21,"")</f>
        <v/>
      </c>
      <c r="E21" s="25"/>
    </row>
    <row r="22" spans="1:5" ht="12" customHeight="1" x14ac:dyDescent="0.25">
      <c r="A22" s="35">
        <v>4121</v>
      </c>
      <c r="B22" s="5" t="s">
        <v>117</v>
      </c>
      <c r="C22" s="36">
        <v>0</v>
      </c>
      <c r="D22" s="33" t="str">
        <f t="shared" si="1"/>
        <v/>
      </c>
      <c r="E22" s="25"/>
    </row>
    <row r="23" spans="1:5" ht="12" customHeight="1" x14ac:dyDescent="0.25">
      <c r="A23" s="35">
        <v>4122</v>
      </c>
      <c r="B23" s="5" t="s">
        <v>118</v>
      </c>
      <c r="C23" s="36">
        <v>0</v>
      </c>
      <c r="D23" s="33" t="str">
        <f t="shared" si="1"/>
        <v/>
      </c>
      <c r="E23" s="25"/>
    </row>
    <row r="24" spans="1:5" ht="12" customHeight="1" x14ac:dyDescent="0.25">
      <c r="A24" s="35">
        <v>4123</v>
      </c>
      <c r="B24" s="5" t="s">
        <v>119</v>
      </c>
      <c r="C24" s="36">
        <v>0</v>
      </c>
      <c r="D24" s="33" t="str">
        <f t="shared" si="1"/>
        <v/>
      </c>
      <c r="E24" s="25"/>
    </row>
    <row r="25" spans="1:5" ht="12" customHeight="1" x14ac:dyDescent="0.25">
      <c r="A25" s="35">
        <v>4124</v>
      </c>
      <c r="B25" s="5" t="s">
        <v>120</v>
      </c>
      <c r="C25" s="36">
        <v>0</v>
      </c>
      <c r="D25" s="33" t="str">
        <f t="shared" si="1"/>
        <v/>
      </c>
      <c r="E25" s="25"/>
    </row>
    <row r="26" spans="1:5" ht="12" customHeight="1" x14ac:dyDescent="0.25">
      <c r="A26" s="35">
        <v>4129</v>
      </c>
      <c r="B26" s="5" t="s">
        <v>121</v>
      </c>
      <c r="C26" s="36">
        <v>0</v>
      </c>
      <c r="D26" s="33" t="str">
        <f t="shared" si="1"/>
        <v/>
      </c>
      <c r="E26" s="25"/>
    </row>
    <row r="27" spans="1:5" ht="12" customHeight="1" x14ac:dyDescent="0.25">
      <c r="A27" s="30">
        <v>4130</v>
      </c>
      <c r="B27" s="31" t="s">
        <v>122</v>
      </c>
      <c r="C27" s="32">
        <v>0</v>
      </c>
      <c r="D27" s="33" t="str">
        <f t="shared" ref="D27:D29" si="2">IFERROR(C27/$C$27,"")</f>
        <v/>
      </c>
      <c r="E27" s="25"/>
    </row>
    <row r="28" spans="1:5" ht="12" customHeight="1" x14ac:dyDescent="0.25">
      <c r="A28" s="35">
        <v>4131</v>
      </c>
      <c r="B28" s="5" t="s">
        <v>123</v>
      </c>
      <c r="C28" s="36">
        <v>0</v>
      </c>
      <c r="D28" s="33" t="str">
        <f t="shared" si="2"/>
        <v/>
      </c>
      <c r="E28" s="25"/>
    </row>
    <row r="29" spans="1:5" ht="12" customHeight="1" x14ac:dyDescent="0.25">
      <c r="A29" s="35">
        <v>4132</v>
      </c>
      <c r="B29" s="37" t="s">
        <v>124</v>
      </c>
      <c r="C29" s="36">
        <v>0</v>
      </c>
      <c r="D29" s="33" t="str">
        <f t="shared" si="2"/>
        <v/>
      </c>
      <c r="E29" s="25"/>
    </row>
    <row r="30" spans="1:5" ht="12" customHeight="1" x14ac:dyDescent="0.25">
      <c r="A30" s="30">
        <v>4140</v>
      </c>
      <c r="B30" s="31" t="s">
        <v>125</v>
      </c>
      <c r="C30" s="32">
        <v>0</v>
      </c>
      <c r="D30" s="33" t="str">
        <f t="shared" ref="D30:D35" si="3">IFERROR(C30/$C$30,"")</f>
        <v/>
      </c>
      <c r="E30" s="25"/>
    </row>
    <row r="31" spans="1:5" ht="12" customHeight="1" x14ac:dyDescent="0.25">
      <c r="A31" s="35">
        <v>4141</v>
      </c>
      <c r="B31" s="5" t="s">
        <v>126</v>
      </c>
      <c r="C31" s="36">
        <v>0</v>
      </c>
      <c r="D31" s="33" t="str">
        <f t="shared" si="3"/>
        <v/>
      </c>
      <c r="E31" s="25"/>
    </row>
    <row r="32" spans="1:5" ht="12" customHeight="1" x14ac:dyDescent="0.25">
      <c r="A32" s="35">
        <v>4143</v>
      </c>
      <c r="B32" s="5" t="s">
        <v>127</v>
      </c>
      <c r="C32" s="36">
        <v>0</v>
      </c>
      <c r="D32" s="33" t="str">
        <f t="shared" si="3"/>
        <v/>
      </c>
      <c r="E32" s="25"/>
    </row>
    <row r="33" spans="1:5" ht="12" customHeight="1" x14ac:dyDescent="0.25">
      <c r="A33" s="35">
        <v>4144</v>
      </c>
      <c r="B33" s="5" t="s">
        <v>128</v>
      </c>
      <c r="C33" s="36">
        <v>0</v>
      </c>
      <c r="D33" s="33" t="str">
        <f t="shared" si="3"/>
        <v/>
      </c>
      <c r="E33" s="25"/>
    </row>
    <row r="34" spans="1:5" ht="12" customHeight="1" x14ac:dyDescent="0.25">
      <c r="A34" s="35">
        <v>4145</v>
      </c>
      <c r="B34" s="37" t="s">
        <v>129</v>
      </c>
      <c r="C34" s="36">
        <v>0</v>
      </c>
      <c r="D34" s="33" t="str">
        <f t="shared" si="3"/>
        <v/>
      </c>
      <c r="E34" s="25"/>
    </row>
    <row r="35" spans="1:5" ht="12" customHeight="1" x14ac:dyDescent="0.25">
      <c r="A35" s="35">
        <v>4149</v>
      </c>
      <c r="B35" s="5" t="s">
        <v>130</v>
      </c>
      <c r="C35" s="36">
        <v>0</v>
      </c>
      <c r="D35" s="33" t="str">
        <f t="shared" si="3"/>
        <v/>
      </c>
      <c r="E35" s="25"/>
    </row>
    <row r="36" spans="1:5" x14ac:dyDescent="0.25">
      <c r="A36" s="30">
        <v>4150</v>
      </c>
      <c r="B36" s="31" t="s">
        <v>131</v>
      </c>
      <c r="C36" s="32">
        <v>700348.98</v>
      </c>
      <c r="D36" s="33">
        <f t="shared" ref="D36:D38" si="4">IFERROR(C36/$C$36,"")</f>
        <v>1</v>
      </c>
      <c r="E36" s="34" t="s">
        <v>1600</v>
      </c>
    </row>
    <row r="37" spans="1:5" x14ac:dyDescent="0.25">
      <c r="A37" s="35">
        <v>4151</v>
      </c>
      <c r="B37" s="5" t="s">
        <v>131</v>
      </c>
      <c r="C37" s="36">
        <v>700348.98</v>
      </c>
      <c r="D37" s="33">
        <f t="shared" si="4"/>
        <v>1</v>
      </c>
      <c r="E37" s="34" t="s">
        <v>1600</v>
      </c>
    </row>
    <row r="38" spans="1:5" ht="23.25" x14ac:dyDescent="0.25">
      <c r="A38" s="35">
        <v>4154</v>
      </c>
      <c r="B38" s="37" t="s">
        <v>133</v>
      </c>
      <c r="C38" s="36">
        <v>0</v>
      </c>
      <c r="D38" s="33">
        <f t="shared" si="4"/>
        <v>0</v>
      </c>
      <c r="E38" s="25"/>
    </row>
    <row r="39" spans="1:5" x14ac:dyDescent="0.25">
      <c r="A39" s="30">
        <v>4160</v>
      </c>
      <c r="B39" s="31" t="s">
        <v>134</v>
      </c>
      <c r="C39" s="32">
        <v>0</v>
      </c>
      <c r="D39" s="33" t="str">
        <f t="shared" ref="D39:D47" si="5">IFERROR(C39/$C$39,"")</f>
        <v/>
      </c>
      <c r="E39" s="25"/>
    </row>
    <row r="40" spans="1:5" ht="12.75" customHeight="1" x14ac:dyDescent="0.25">
      <c r="A40" s="35">
        <v>4161</v>
      </c>
      <c r="B40" s="5" t="s">
        <v>135</v>
      </c>
      <c r="C40" s="36">
        <v>0</v>
      </c>
      <c r="D40" s="33" t="str">
        <f t="shared" si="5"/>
        <v/>
      </c>
      <c r="E40" s="25"/>
    </row>
    <row r="41" spans="1:5" ht="12.75" customHeight="1" x14ac:dyDescent="0.25">
      <c r="A41" s="35">
        <v>4162</v>
      </c>
      <c r="B41" s="5" t="s">
        <v>136</v>
      </c>
      <c r="C41" s="36">
        <v>0</v>
      </c>
      <c r="D41" s="33" t="str">
        <f t="shared" si="5"/>
        <v/>
      </c>
      <c r="E41" s="25"/>
    </row>
    <row r="42" spans="1:5" ht="12.75" customHeight="1" x14ac:dyDescent="0.25">
      <c r="A42" s="35">
        <v>4163</v>
      </c>
      <c r="B42" s="5" t="s">
        <v>137</v>
      </c>
      <c r="C42" s="36">
        <v>0</v>
      </c>
      <c r="D42" s="33" t="str">
        <f t="shared" si="5"/>
        <v/>
      </c>
      <c r="E42" s="25"/>
    </row>
    <row r="43" spans="1:5" ht="12.75" customHeight="1" x14ac:dyDescent="0.25">
      <c r="A43" s="35">
        <v>4164</v>
      </c>
      <c r="B43" s="5" t="s">
        <v>138</v>
      </c>
      <c r="C43" s="36">
        <v>0</v>
      </c>
      <c r="D43" s="33" t="str">
        <f t="shared" si="5"/>
        <v/>
      </c>
      <c r="E43" s="25"/>
    </row>
    <row r="44" spans="1:5" x14ac:dyDescent="0.25">
      <c r="A44" s="35">
        <v>4165</v>
      </c>
      <c r="B44" s="5" t="s">
        <v>139</v>
      </c>
      <c r="C44" s="36">
        <v>0</v>
      </c>
      <c r="D44" s="33" t="str">
        <f t="shared" si="5"/>
        <v/>
      </c>
      <c r="E44" s="25"/>
    </row>
    <row r="45" spans="1:5" ht="23.25" x14ac:dyDescent="0.25">
      <c r="A45" s="35">
        <v>4166</v>
      </c>
      <c r="B45" s="37" t="s">
        <v>140</v>
      </c>
      <c r="C45" s="36">
        <v>0</v>
      </c>
      <c r="D45" s="33" t="str">
        <f t="shared" si="5"/>
        <v/>
      </c>
      <c r="E45" s="25"/>
    </row>
    <row r="46" spans="1:5" x14ac:dyDescent="0.25">
      <c r="A46" s="35">
        <v>4168</v>
      </c>
      <c r="B46" s="5" t="s">
        <v>141</v>
      </c>
      <c r="C46" s="36">
        <v>0</v>
      </c>
      <c r="D46" s="33" t="str">
        <f t="shared" si="5"/>
        <v/>
      </c>
      <c r="E46" s="25"/>
    </row>
    <row r="47" spans="1:5" x14ac:dyDescent="0.25">
      <c r="A47" s="35">
        <v>4169</v>
      </c>
      <c r="B47" s="5" t="s">
        <v>142</v>
      </c>
      <c r="C47" s="36">
        <v>0</v>
      </c>
      <c r="D47" s="33" t="str">
        <f t="shared" si="5"/>
        <v/>
      </c>
      <c r="E47" s="25"/>
    </row>
    <row r="48" spans="1:5" ht="34.5" x14ac:dyDescent="0.25">
      <c r="A48" s="30">
        <v>4170</v>
      </c>
      <c r="B48" s="31" t="s">
        <v>143</v>
      </c>
      <c r="C48" s="32">
        <v>109387</v>
      </c>
      <c r="D48" s="33">
        <f t="shared" ref="D48:D56" si="6">IFERROR(C48/$C$48,"")</f>
        <v>1</v>
      </c>
      <c r="E48" s="34" t="s">
        <v>1601</v>
      </c>
    </row>
    <row r="49" spans="1:7" x14ac:dyDescent="0.25">
      <c r="A49" s="35">
        <v>4171</v>
      </c>
      <c r="B49" s="5" t="s">
        <v>144</v>
      </c>
      <c r="C49" s="36">
        <v>0</v>
      </c>
      <c r="D49" s="33">
        <f t="shared" si="6"/>
        <v>0</v>
      </c>
      <c r="E49" s="25"/>
    </row>
    <row r="50" spans="1:7" x14ac:dyDescent="0.25">
      <c r="A50" s="35">
        <v>4172</v>
      </c>
      <c r="B50" s="5" t="s">
        <v>145</v>
      </c>
      <c r="C50" s="36">
        <v>0</v>
      </c>
      <c r="D50" s="33">
        <f t="shared" si="6"/>
        <v>0</v>
      </c>
      <c r="E50" s="25"/>
    </row>
    <row r="51" spans="1:7" ht="34.5" x14ac:dyDescent="0.25">
      <c r="A51" s="35">
        <v>4173</v>
      </c>
      <c r="B51" s="37" t="s">
        <v>146</v>
      </c>
      <c r="C51" s="36">
        <v>109387</v>
      </c>
      <c r="D51" s="33">
        <f t="shared" si="6"/>
        <v>1</v>
      </c>
      <c r="E51" s="34" t="s">
        <v>1601</v>
      </c>
    </row>
    <row r="52" spans="1:7" ht="23.25" x14ac:dyDescent="0.25">
      <c r="A52" s="35">
        <v>4174</v>
      </c>
      <c r="B52" s="37" t="s">
        <v>148</v>
      </c>
      <c r="C52" s="36">
        <v>0</v>
      </c>
      <c r="D52" s="33">
        <f t="shared" si="6"/>
        <v>0</v>
      </c>
      <c r="E52" s="25"/>
    </row>
    <row r="53" spans="1:7" ht="23.25" x14ac:dyDescent="0.25">
      <c r="A53" s="35">
        <v>4175</v>
      </c>
      <c r="B53" s="37" t="s">
        <v>149</v>
      </c>
      <c r="C53" s="36">
        <v>0</v>
      </c>
      <c r="D53" s="33">
        <f t="shared" si="6"/>
        <v>0</v>
      </c>
      <c r="E53" s="25"/>
    </row>
    <row r="54" spans="1:7" ht="23.25" x14ac:dyDescent="0.25">
      <c r="A54" s="35">
        <v>4176</v>
      </c>
      <c r="B54" s="37" t="s">
        <v>150</v>
      </c>
      <c r="C54" s="36">
        <v>0</v>
      </c>
      <c r="D54" s="33">
        <f t="shared" si="6"/>
        <v>0</v>
      </c>
      <c r="E54" s="25"/>
    </row>
    <row r="55" spans="1:7" ht="23.25" x14ac:dyDescent="0.25">
      <c r="A55" s="35">
        <v>4177</v>
      </c>
      <c r="B55" s="37" t="s">
        <v>151</v>
      </c>
      <c r="C55" s="36">
        <v>0</v>
      </c>
      <c r="D55" s="33">
        <f t="shared" si="6"/>
        <v>0</v>
      </c>
      <c r="E55" s="25"/>
    </row>
    <row r="56" spans="1:7" ht="23.25" x14ac:dyDescent="0.25">
      <c r="A56" s="35">
        <v>4178</v>
      </c>
      <c r="B56" s="37" t="s">
        <v>152</v>
      </c>
      <c r="C56" s="36">
        <v>0</v>
      </c>
      <c r="D56" s="33">
        <f t="shared" si="6"/>
        <v>0</v>
      </c>
      <c r="E56" s="25"/>
    </row>
    <row r="57" spans="1:7" ht="34.5" x14ac:dyDescent="0.25">
      <c r="A57" s="30">
        <v>4200</v>
      </c>
      <c r="B57" s="44" t="s">
        <v>153</v>
      </c>
      <c r="C57" s="32">
        <v>45869243.960000001</v>
      </c>
      <c r="D57" s="33"/>
      <c r="E57" s="34" t="s">
        <v>1602</v>
      </c>
    </row>
    <row r="58" spans="1:7" ht="23.25" x14ac:dyDescent="0.25">
      <c r="A58" s="30">
        <v>4210</v>
      </c>
      <c r="B58" s="44" t="s">
        <v>154</v>
      </c>
      <c r="C58" s="32">
        <v>0</v>
      </c>
      <c r="D58" s="33" t="str">
        <f t="shared" ref="D58:D63" si="7">IFERROR(C58/$C$58,"")</f>
        <v/>
      </c>
      <c r="E58" s="25"/>
    </row>
    <row r="59" spans="1:7" ht="15.75" customHeight="1" x14ac:dyDescent="0.25">
      <c r="A59" s="35">
        <v>4211</v>
      </c>
      <c r="B59" s="5" t="s">
        <v>155</v>
      </c>
      <c r="C59" s="36">
        <v>0</v>
      </c>
      <c r="D59" s="33" t="str">
        <f t="shared" si="7"/>
        <v/>
      </c>
      <c r="E59" s="25"/>
    </row>
    <row r="60" spans="1:7" ht="15.75" customHeight="1" x14ac:dyDescent="0.25">
      <c r="A60" s="35">
        <v>4212</v>
      </c>
      <c r="B60" s="5" t="s">
        <v>156</v>
      </c>
      <c r="C60" s="36">
        <v>0</v>
      </c>
      <c r="D60" s="33" t="str">
        <f t="shared" si="7"/>
        <v/>
      </c>
      <c r="E60" s="25"/>
    </row>
    <row r="61" spans="1:7" ht="15.75" customHeight="1" x14ac:dyDescent="0.25">
      <c r="A61" s="35">
        <v>4213</v>
      </c>
      <c r="B61" s="5" t="s">
        <v>157</v>
      </c>
      <c r="C61" s="36">
        <v>0</v>
      </c>
      <c r="D61" s="33" t="str">
        <f t="shared" si="7"/>
        <v/>
      </c>
      <c r="E61" s="25"/>
    </row>
    <row r="62" spans="1:7" ht="15.75" customHeight="1" x14ac:dyDescent="0.25">
      <c r="A62" s="35">
        <v>4214</v>
      </c>
      <c r="B62" s="5" t="s">
        <v>159</v>
      </c>
      <c r="C62" s="36">
        <v>0</v>
      </c>
      <c r="D62" s="33" t="str">
        <f t="shared" si="7"/>
        <v/>
      </c>
      <c r="E62" s="25"/>
    </row>
    <row r="63" spans="1:7" ht="15.75" customHeight="1" x14ac:dyDescent="0.25">
      <c r="A63" s="35">
        <v>4215</v>
      </c>
      <c r="B63" s="5" t="s">
        <v>160</v>
      </c>
      <c r="C63" s="36">
        <v>0</v>
      </c>
      <c r="D63" s="33" t="str">
        <f t="shared" si="7"/>
        <v/>
      </c>
      <c r="E63" s="25"/>
    </row>
    <row r="64" spans="1:7" ht="34.5" x14ac:dyDescent="0.25">
      <c r="A64" s="30">
        <v>4220</v>
      </c>
      <c r="B64" s="31" t="s">
        <v>161</v>
      </c>
      <c r="C64" s="32">
        <v>45869243.960000001</v>
      </c>
      <c r="D64" s="33">
        <f t="shared" ref="D64:D68" si="8">IFERROR(C64/$C$64,"")</f>
        <v>1</v>
      </c>
      <c r="E64" s="34" t="s">
        <v>1602</v>
      </c>
      <c r="G64" s="65"/>
    </row>
    <row r="65" spans="1:5" ht="34.5" x14ac:dyDescent="0.25">
      <c r="A65" s="35">
        <v>4221</v>
      </c>
      <c r="B65" s="5" t="s">
        <v>162</v>
      </c>
      <c r="C65" s="36">
        <v>45869243.960000001</v>
      </c>
      <c r="D65" s="33">
        <f t="shared" si="8"/>
        <v>1</v>
      </c>
      <c r="E65" s="34" t="s">
        <v>1602</v>
      </c>
    </row>
    <row r="66" spans="1:5" x14ac:dyDescent="0.25">
      <c r="A66" s="35">
        <v>4223</v>
      </c>
      <c r="B66" s="5" t="s">
        <v>164</v>
      </c>
      <c r="C66" s="36">
        <v>0</v>
      </c>
      <c r="D66" s="33">
        <f t="shared" si="8"/>
        <v>0</v>
      </c>
      <c r="E66" s="25"/>
    </row>
    <row r="67" spans="1:5" x14ac:dyDescent="0.25">
      <c r="A67" s="35">
        <v>4225</v>
      </c>
      <c r="B67" s="5" t="s">
        <v>165</v>
      </c>
      <c r="C67" s="36">
        <v>0</v>
      </c>
      <c r="D67" s="33">
        <f t="shared" si="8"/>
        <v>0</v>
      </c>
      <c r="E67" s="25"/>
    </row>
    <row r="68" spans="1:5" x14ac:dyDescent="0.25">
      <c r="A68" s="35">
        <v>4227</v>
      </c>
      <c r="B68" s="5" t="s">
        <v>166</v>
      </c>
      <c r="C68" s="36">
        <v>0</v>
      </c>
      <c r="D68" s="33">
        <f t="shared" si="8"/>
        <v>0</v>
      </c>
      <c r="E68" s="25"/>
    </row>
    <row r="69" spans="1:5" ht="14.25" customHeight="1" x14ac:dyDescent="0.25">
      <c r="A69" s="45">
        <v>4300</v>
      </c>
      <c r="B69" s="31" t="s">
        <v>37</v>
      </c>
      <c r="C69" s="32">
        <v>2002682.46</v>
      </c>
      <c r="D69" s="33"/>
      <c r="E69" s="5" t="s">
        <v>1603</v>
      </c>
    </row>
    <row r="70" spans="1:5" x14ac:dyDescent="0.25">
      <c r="A70" s="45">
        <v>4310</v>
      </c>
      <c r="B70" s="31" t="s">
        <v>167</v>
      </c>
      <c r="C70" s="32">
        <v>1949459.46</v>
      </c>
      <c r="D70" s="33">
        <f t="shared" ref="D70:D72" si="9">IFERROR(C70/$C$70,"")</f>
        <v>1</v>
      </c>
      <c r="E70" s="5" t="s">
        <v>1603</v>
      </c>
    </row>
    <row r="71" spans="1:5" x14ac:dyDescent="0.25">
      <c r="A71" s="46">
        <v>4311</v>
      </c>
      <c r="B71" s="5" t="s">
        <v>168</v>
      </c>
      <c r="C71" s="36">
        <v>0</v>
      </c>
      <c r="D71" s="33">
        <f t="shared" si="9"/>
        <v>0</v>
      </c>
      <c r="E71" s="5"/>
    </row>
    <row r="72" spans="1:5" ht="17.25" customHeight="1" x14ac:dyDescent="0.25">
      <c r="A72" s="46">
        <v>4319</v>
      </c>
      <c r="B72" s="5" t="s">
        <v>169</v>
      </c>
      <c r="C72" s="36">
        <v>1949459.46</v>
      </c>
      <c r="D72" s="33">
        <f t="shared" si="9"/>
        <v>1</v>
      </c>
      <c r="E72" s="5" t="s">
        <v>1603</v>
      </c>
    </row>
    <row r="73" spans="1:5" x14ac:dyDescent="0.25">
      <c r="A73" s="45">
        <v>4320</v>
      </c>
      <c r="B73" s="31" t="s">
        <v>170</v>
      </c>
      <c r="C73" s="32">
        <v>0</v>
      </c>
      <c r="D73" s="33" t="str">
        <f t="shared" ref="D73:D78" si="10">IFERROR(C73/$C$73,"")</f>
        <v/>
      </c>
      <c r="E73" s="5"/>
    </row>
    <row r="74" spans="1:5" x14ac:dyDescent="0.25">
      <c r="A74" s="46">
        <v>4321</v>
      </c>
      <c r="B74" s="5" t="s">
        <v>171</v>
      </c>
      <c r="C74" s="36">
        <v>0</v>
      </c>
      <c r="D74" s="33" t="str">
        <f t="shared" si="10"/>
        <v/>
      </c>
      <c r="E74" s="5"/>
    </row>
    <row r="75" spans="1:5" x14ac:dyDescent="0.25">
      <c r="A75" s="46">
        <v>4322</v>
      </c>
      <c r="B75" s="5" t="s">
        <v>172</v>
      </c>
      <c r="C75" s="36">
        <v>0</v>
      </c>
      <c r="D75" s="33" t="str">
        <f t="shared" si="10"/>
        <v/>
      </c>
      <c r="E75" s="5"/>
    </row>
    <row r="76" spans="1:5" x14ac:dyDescent="0.25">
      <c r="A76" s="46">
        <v>4323</v>
      </c>
      <c r="B76" s="5" t="s">
        <v>173</v>
      </c>
      <c r="C76" s="36">
        <v>0</v>
      </c>
      <c r="D76" s="33" t="str">
        <f t="shared" si="10"/>
        <v/>
      </c>
      <c r="E76" s="5"/>
    </row>
    <row r="77" spans="1:5" x14ac:dyDescent="0.25">
      <c r="A77" s="46">
        <v>4324</v>
      </c>
      <c r="B77" s="5" t="s">
        <v>174</v>
      </c>
      <c r="C77" s="36">
        <v>0</v>
      </c>
      <c r="D77" s="33" t="str">
        <f t="shared" si="10"/>
        <v/>
      </c>
      <c r="E77" s="5"/>
    </row>
    <row r="78" spans="1:5" x14ac:dyDescent="0.25">
      <c r="A78" s="46">
        <v>4325</v>
      </c>
      <c r="B78" s="5" t="s">
        <v>175</v>
      </c>
      <c r="C78" s="36">
        <v>0</v>
      </c>
      <c r="D78" s="33" t="str">
        <f t="shared" si="10"/>
        <v/>
      </c>
      <c r="E78" s="5"/>
    </row>
    <row r="79" spans="1:5" x14ac:dyDescent="0.25">
      <c r="A79" s="45">
        <v>4330</v>
      </c>
      <c r="B79" s="31" t="s">
        <v>177</v>
      </c>
      <c r="C79" s="32">
        <v>0</v>
      </c>
      <c r="D79" s="33" t="str">
        <f t="shared" ref="D79:D80" si="11">IFERROR(C79/$C$79,"")</f>
        <v/>
      </c>
      <c r="E79" s="5"/>
    </row>
    <row r="80" spans="1:5" x14ac:dyDescent="0.25">
      <c r="A80" s="46">
        <v>4331</v>
      </c>
      <c r="B80" s="5" t="s">
        <v>177</v>
      </c>
      <c r="C80" s="36">
        <v>0</v>
      </c>
      <c r="D80" s="33" t="str">
        <f t="shared" si="11"/>
        <v/>
      </c>
      <c r="E80" s="5"/>
    </row>
    <row r="81" spans="1:6" ht="12" customHeight="1" x14ac:dyDescent="0.25">
      <c r="A81" s="45">
        <v>4340</v>
      </c>
      <c r="B81" s="31" t="s">
        <v>178</v>
      </c>
      <c r="C81" s="32">
        <v>0</v>
      </c>
      <c r="D81" s="33" t="str">
        <f t="shared" ref="D81:D82" si="12">IFERROR(C81/$C$81,"")</f>
        <v/>
      </c>
      <c r="E81" s="5"/>
    </row>
    <row r="82" spans="1:6" ht="12" customHeight="1" x14ac:dyDescent="0.25">
      <c r="A82" s="46">
        <v>4341</v>
      </c>
      <c r="B82" s="5" t="s">
        <v>178</v>
      </c>
      <c r="C82" s="36">
        <v>0</v>
      </c>
      <c r="D82" s="33" t="str">
        <f t="shared" si="12"/>
        <v/>
      </c>
      <c r="E82" s="5"/>
    </row>
    <row r="83" spans="1:6" ht="23.25" x14ac:dyDescent="0.25">
      <c r="A83" s="45">
        <v>4390</v>
      </c>
      <c r="B83" s="31" t="s">
        <v>179</v>
      </c>
      <c r="C83" s="32">
        <v>53223</v>
      </c>
      <c r="D83" s="33">
        <f t="shared" ref="D83:D90" si="13">IFERROR(C83/$C$83,"")</f>
        <v>1</v>
      </c>
      <c r="E83" s="37" t="s">
        <v>1604</v>
      </c>
    </row>
    <row r="84" spans="1:6" ht="12.75" customHeight="1" x14ac:dyDescent="0.25">
      <c r="A84" s="46">
        <v>4392</v>
      </c>
      <c r="B84" s="5" t="s">
        <v>180</v>
      </c>
      <c r="C84" s="36">
        <v>0</v>
      </c>
      <c r="D84" s="33">
        <f t="shared" si="13"/>
        <v>0</v>
      </c>
      <c r="E84" s="5"/>
    </row>
    <row r="85" spans="1:6" ht="12.75" customHeight="1" x14ac:dyDescent="0.25">
      <c r="A85" s="46">
        <v>4393</v>
      </c>
      <c r="B85" s="5" t="s">
        <v>181</v>
      </c>
      <c r="C85" s="36">
        <v>0</v>
      </c>
      <c r="D85" s="33">
        <f t="shared" si="13"/>
        <v>0</v>
      </c>
      <c r="E85" s="5"/>
    </row>
    <row r="86" spans="1:6" ht="12.75" customHeight="1" x14ac:dyDescent="0.25">
      <c r="A86" s="46">
        <v>4394</v>
      </c>
      <c r="B86" s="5" t="s">
        <v>182</v>
      </c>
      <c r="C86" s="36">
        <v>0</v>
      </c>
      <c r="D86" s="33">
        <f t="shared" si="13"/>
        <v>0</v>
      </c>
      <c r="E86" s="5"/>
    </row>
    <row r="87" spans="1:6" ht="12.75" customHeight="1" x14ac:dyDescent="0.25">
      <c r="A87" s="46">
        <v>4395</v>
      </c>
      <c r="B87" s="5" t="s">
        <v>183</v>
      </c>
      <c r="C87" s="36">
        <v>0</v>
      </c>
      <c r="D87" s="33">
        <f t="shared" si="13"/>
        <v>0</v>
      </c>
      <c r="E87" s="5"/>
    </row>
    <row r="88" spans="1:6" ht="12.75" customHeight="1" x14ac:dyDescent="0.25">
      <c r="A88" s="46">
        <v>4396</v>
      </c>
      <c r="B88" s="5" t="s">
        <v>184</v>
      </c>
      <c r="C88" s="36">
        <v>0</v>
      </c>
      <c r="D88" s="33">
        <f t="shared" si="13"/>
        <v>0</v>
      </c>
      <c r="E88" s="5"/>
    </row>
    <row r="89" spans="1:6" ht="12.75" customHeight="1" x14ac:dyDescent="0.25">
      <c r="A89" s="46">
        <v>4397</v>
      </c>
      <c r="B89" s="5" t="s">
        <v>185</v>
      </c>
      <c r="C89" s="36">
        <v>0</v>
      </c>
      <c r="D89" s="33">
        <f t="shared" si="13"/>
        <v>0</v>
      </c>
      <c r="E89" s="5"/>
    </row>
    <row r="90" spans="1:6" ht="23.25" x14ac:dyDescent="0.25">
      <c r="A90" s="46">
        <v>4399</v>
      </c>
      <c r="B90" s="5" t="s">
        <v>179</v>
      </c>
      <c r="C90" s="36">
        <v>53223</v>
      </c>
      <c r="D90" s="33">
        <f t="shared" si="13"/>
        <v>1</v>
      </c>
      <c r="E90" s="37" t="s">
        <v>1604</v>
      </c>
    </row>
    <row r="91" spans="1:6" ht="12" customHeight="1" x14ac:dyDescent="0.25">
      <c r="A91" s="25"/>
      <c r="B91" s="25"/>
      <c r="C91" s="25"/>
      <c r="D91" s="26"/>
      <c r="E91" s="25"/>
    </row>
    <row r="92" spans="1:6" ht="9.75" customHeight="1" x14ac:dyDescent="0.25">
      <c r="A92" s="115" t="s">
        <v>186</v>
      </c>
      <c r="B92" s="115"/>
      <c r="C92" s="115"/>
      <c r="D92" s="129"/>
      <c r="E92" s="115"/>
    </row>
    <row r="93" spans="1:6" ht="9.75" customHeight="1" x14ac:dyDescent="0.25">
      <c r="A93" s="28" t="s">
        <v>99</v>
      </c>
      <c r="B93" s="28" t="s">
        <v>100</v>
      </c>
      <c r="C93" s="27" t="s">
        <v>101</v>
      </c>
      <c r="D93" s="29" t="s">
        <v>102</v>
      </c>
      <c r="E93" s="27" t="s">
        <v>103</v>
      </c>
    </row>
    <row r="94" spans="1:6" ht="57" x14ac:dyDescent="0.25">
      <c r="A94" s="45">
        <v>5000</v>
      </c>
      <c r="B94" s="31" t="s">
        <v>38</v>
      </c>
      <c r="C94" s="32">
        <v>46814424.549999997</v>
      </c>
      <c r="D94" s="33"/>
      <c r="E94" s="37" t="s">
        <v>1605</v>
      </c>
      <c r="F94" s="65"/>
    </row>
    <row r="95" spans="1:6" ht="57" x14ac:dyDescent="0.25">
      <c r="A95" s="45">
        <v>5100</v>
      </c>
      <c r="B95" s="31" t="s">
        <v>187</v>
      </c>
      <c r="C95" s="32">
        <v>45931206.719999999</v>
      </c>
      <c r="D95" s="33"/>
      <c r="E95" s="253" t="s">
        <v>1606</v>
      </c>
      <c r="F95" s="65"/>
    </row>
    <row r="96" spans="1:6" ht="23.25" x14ac:dyDescent="0.25">
      <c r="A96" s="45">
        <v>5110</v>
      </c>
      <c r="B96" s="31" t="s">
        <v>188</v>
      </c>
      <c r="C96" s="32">
        <v>19776949.91</v>
      </c>
      <c r="D96" s="33">
        <f t="shared" ref="D96:D102" si="14">IFERROR(C96/$C$96,"")</f>
        <v>1</v>
      </c>
      <c r="E96" s="253" t="s">
        <v>681</v>
      </c>
      <c r="F96" s="65"/>
    </row>
    <row r="97" spans="1:6" ht="23.25" x14ac:dyDescent="0.25">
      <c r="A97" s="46">
        <v>5111</v>
      </c>
      <c r="B97" s="5" t="s">
        <v>189</v>
      </c>
      <c r="C97" s="36">
        <v>11514244.619999999</v>
      </c>
      <c r="D97" s="33">
        <f t="shared" si="14"/>
        <v>0.58220527798262489</v>
      </c>
      <c r="E97" s="37" t="s">
        <v>681</v>
      </c>
    </row>
    <row r="98" spans="1:6" ht="13.5" customHeight="1" x14ac:dyDescent="0.25">
      <c r="A98" s="46">
        <v>5112</v>
      </c>
      <c r="B98" s="5" t="s">
        <v>191</v>
      </c>
      <c r="C98" s="36">
        <v>0</v>
      </c>
      <c r="D98" s="33">
        <f t="shared" si="14"/>
        <v>0</v>
      </c>
      <c r="E98" s="5"/>
    </row>
    <row r="99" spans="1:6" ht="34.5" x14ac:dyDescent="0.25">
      <c r="A99" s="46">
        <v>5113</v>
      </c>
      <c r="B99" s="5" t="s">
        <v>192</v>
      </c>
      <c r="C99" s="36">
        <v>2162976.63</v>
      </c>
      <c r="D99" s="33">
        <f t="shared" si="14"/>
        <v>0.10936856491234345</v>
      </c>
      <c r="E99" s="37" t="s">
        <v>1607</v>
      </c>
    </row>
    <row r="100" spans="1:6" x14ac:dyDescent="0.25">
      <c r="A100" s="46">
        <v>5114</v>
      </c>
      <c r="B100" s="5" t="s">
        <v>193</v>
      </c>
      <c r="C100" s="36">
        <v>2647612.48</v>
      </c>
      <c r="D100" s="33">
        <f t="shared" si="14"/>
        <v>0.13387365048951574</v>
      </c>
      <c r="E100" s="37" t="s">
        <v>1608</v>
      </c>
    </row>
    <row r="101" spans="1:6" ht="23.25" x14ac:dyDescent="0.25">
      <c r="A101" s="46">
        <v>5115</v>
      </c>
      <c r="B101" s="5" t="s">
        <v>195</v>
      </c>
      <c r="C101" s="36">
        <v>3452116.18</v>
      </c>
      <c r="D101" s="33">
        <f t="shared" si="14"/>
        <v>0.17455250661551583</v>
      </c>
      <c r="E101" s="37" t="s">
        <v>681</v>
      </c>
    </row>
    <row r="102" spans="1:6" ht="13.5" customHeight="1" x14ac:dyDescent="0.25">
      <c r="A102" s="46">
        <v>5116</v>
      </c>
      <c r="B102" s="5" t="s">
        <v>196</v>
      </c>
      <c r="C102" s="36">
        <v>0</v>
      </c>
      <c r="D102" s="33">
        <f t="shared" si="14"/>
        <v>0</v>
      </c>
      <c r="E102" s="5"/>
    </row>
    <row r="103" spans="1:6" ht="57" x14ac:dyDescent="0.25">
      <c r="A103" s="45">
        <v>5120</v>
      </c>
      <c r="B103" s="31" t="s">
        <v>197</v>
      </c>
      <c r="C103" s="32">
        <v>477773.02</v>
      </c>
      <c r="D103" s="33">
        <f t="shared" ref="D103:D112" si="15">IFERROR(C103/$C$103,"")</f>
        <v>1</v>
      </c>
      <c r="E103" s="37" t="s">
        <v>1543</v>
      </c>
    </row>
    <row r="104" spans="1:6" ht="23.25" x14ac:dyDescent="0.25">
      <c r="A104" s="46">
        <v>5121</v>
      </c>
      <c r="B104" s="5" t="s">
        <v>198</v>
      </c>
      <c r="C104" s="36">
        <v>263794.2</v>
      </c>
      <c r="D104" s="33">
        <f t="shared" si="15"/>
        <v>0.5521328935652331</v>
      </c>
      <c r="E104" s="37" t="s">
        <v>1609</v>
      </c>
      <c r="F104" s="65"/>
    </row>
    <row r="105" spans="1:6" x14ac:dyDescent="0.25">
      <c r="A105" s="46">
        <v>5122</v>
      </c>
      <c r="B105" s="5" t="s">
        <v>199</v>
      </c>
      <c r="C105" s="36">
        <v>31411.439999999999</v>
      </c>
      <c r="D105" s="33">
        <f t="shared" si="15"/>
        <v>6.5745529121757434E-2</v>
      </c>
      <c r="E105" s="37" t="s">
        <v>1610</v>
      </c>
    </row>
    <row r="106" spans="1:6" ht="13.5" customHeight="1" x14ac:dyDescent="0.25">
      <c r="A106" s="46">
        <v>5123</v>
      </c>
      <c r="B106" s="5" t="s">
        <v>201</v>
      </c>
      <c r="C106" s="36">
        <v>0</v>
      </c>
      <c r="D106" s="33">
        <f t="shared" si="15"/>
        <v>0</v>
      </c>
      <c r="E106" s="5"/>
    </row>
    <row r="107" spans="1:6" ht="23.25" x14ac:dyDescent="0.25">
      <c r="A107" s="46">
        <v>5124</v>
      </c>
      <c r="B107" s="5" t="s">
        <v>202</v>
      </c>
      <c r="C107" s="36">
        <v>5918.21</v>
      </c>
      <c r="D107" s="33">
        <f t="shared" si="15"/>
        <v>1.2387074515007146E-2</v>
      </c>
      <c r="E107" s="37" t="s">
        <v>1611</v>
      </c>
    </row>
    <row r="108" spans="1:6" ht="13.5" customHeight="1" x14ac:dyDescent="0.25">
      <c r="A108" s="46">
        <v>5125</v>
      </c>
      <c r="B108" s="5" t="s">
        <v>203</v>
      </c>
      <c r="C108" s="36">
        <v>4822.26</v>
      </c>
      <c r="D108" s="33">
        <f t="shared" si="15"/>
        <v>1.0093202835103581E-2</v>
      </c>
      <c r="E108" s="5" t="s">
        <v>1612</v>
      </c>
    </row>
    <row r="109" spans="1:6" ht="34.5" x14ac:dyDescent="0.25">
      <c r="A109" s="46">
        <v>5126</v>
      </c>
      <c r="B109" s="5" t="s">
        <v>204</v>
      </c>
      <c r="C109" s="36">
        <v>119000</v>
      </c>
      <c r="D109" s="33">
        <f t="shared" si="15"/>
        <v>0.24907224773805769</v>
      </c>
      <c r="E109" s="37" t="s">
        <v>1613</v>
      </c>
    </row>
    <row r="110" spans="1:6" ht="13.5" customHeight="1" x14ac:dyDescent="0.25">
      <c r="A110" s="46">
        <v>5127</v>
      </c>
      <c r="B110" s="5" t="s">
        <v>206</v>
      </c>
      <c r="C110" s="36">
        <v>0</v>
      </c>
      <c r="D110" s="33">
        <f t="shared" si="15"/>
        <v>0</v>
      </c>
      <c r="E110" s="5"/>
    </row>
    <row r="111" spans="1:6" ht="13.5" customHeight="1" x14ac:dyDescent="0.25">
      <c r="A111" s="46">
        <v>5128</v>
      </c>
      <c r="B111" s="5" t="s">
        <v>207</v>
      </c>
      <c r="C111" s="36">
        <v>0</v>
      </c>
      <c r="D111" s="33">
        <f t="shared" si="15"/>
        <v>0</v>
      </c>
      <c r="E111" s="5"/>
    </row>
    <row r="112" spans="1:6" ht="45.75" x14ac:dyDescent="0.25">
      <c r="A112" s="46">
        <v>5129</v>
      </c>
      <c r="B112" s="5" t="s">
        <v>208</v>
      </c>
      <c r="C112" s="36">
        <v>52826.91</v>
      </c>
      <c r="D112" s="33">
        <f t="shared" si="15"/>
        <v>0.11056905222484099</v>
      </c>
      <c r="E112" s="37" t="s">
        <v>1614</v>
      </c>
    </row>
    <row r="113" spans="1:6" ht="34.5" x14ac:dyDescent="0.25">
      <c r="A113" s="45">
        <v>5130</v>
      </c>
      <c r="B113" s="31" t="s">
        <v>209</v>
      </c>
      <c r="C113" s="32">
        <v>25676483.789999999</v>
      </c>
      <c r="D113" s="33">
        <f t="shared" ref="D113:D122" si="16">IFERROR(C113/$C$113,"")</f>
        <v>1</v>
      </c>
      <c r="E113" s="37" t="s">
        <v>1615</v>
      </c>
      <c r="F113" s="65"/>
    </row>
    <row r="114" spans="1:6" ht="34.5" x14ac:dyDescent="0.25">
      <c r="A114" s="46">
        <v>5131</v>
      </c>
      <c r="B114" s="5" t="s">
        <v>210</v>
      </c>
      <c r="C114" s="36">
        <v>569001.38</v>
      </c>
      <c r="D114" s="33">
        <f t="shared" si="16"/>
        <v>2.2160408903870402E-2</v>
      </c>
      <c r="E114" s="37" t="s">
        <v>1616</v>
      </c>
    </row>
    <row r="115" spans="1:6" ht="13.5" customHeight="1" x14ac:dyDescent="0.25">
      <c r="A115" s="46">
        <v>5132</v>
      </c>
      <c r="B115" s="5" t="s">
        <v>211</v>
      </c>
      <c r="C115" s="36">
        <v>0</v>
      </c>
      <c r="D115" s="33">
        <f t="shared" si="16"/>
        <v>0</v>
      </c>
      <c r="E115" s="5"/>
    </row>
    <row r="116" spans="1:6" ht="34.5" x14ac:dyDescent="0.25">
      <c r="A116" s="46">
        <v>5133</v>
      </c>
      <c r="B116" s="5" t="s">
        <v>212</v>
      </c>
      <c r="C116" s="36">
        <v>22484343.609999999</v>
      </c>
      <c r="D116" s="33">
        <f t="shared" si="16"/>
        <v>0.87567845324509674</v>
      </c>
      <c r="E116" s="37" t="s">
        <v>1615</v>
      </c>
    </row>
    <row r="117" spans="1:6" x14ac:dyDescent="0.25">
      <c r="A117" s="46">
        <v>5134</v>
      </c>
      <c r="B117" s="5" t="s">
        <v>214</v>
      </c>
      <c r="C117" s="36">
        <v>60871.23</v>
      </c>
      <c r="D117" s="33">
        <f t="shared" si="16"/>
        <v>2.3706996058279212E-3</v>
      </c>
      <c r="E117" s="37" t="s">
        <v>1617</v>
      </c>
    </row>
    <row r="118" spans="1:6" ht="57" x14ac:dyDescent="0.25">
      <c r="A118" s="46">
        <v>5135</v>
      </c>
      <c r="B118" s="5" t="s">
        <v>215</v>
      </c>
      <c r="C118" s="36">
        <v>627242.47</v>
      </c>
      <c r="D118" s="33">
        <f t="shared" si="16"/>
        <v>2.4428674702113486E-2</v>
      </c>
      <c r="E118" s="37" t="s">
        <v>1618</v>
      </c>
    </row>
    <row r="119" spans="1:6" ht="13.5" customHeight="1" x14ac:dyDescent="0.25">
      <c r="A119" s="46">
        <v>5136</v>
      </c>
      <c r="B119" s="5" t="s">
        <v>217</v>
      </c>
      <c r="C119" s="36">
        <v>0</v>
      </c>
      <c r="D119" s="33">
        <f t="shared" si="16"/>
        <v>0</v>
      </c>
      <c r="E119" s="5"/>
    </row>
    <row r="120" spans="1:6" ht="34.5" x14ac:dyDescent="0.25">
      <c r="A120" s="46">
        <v>5137</v>
      </c>
      <c r="B120" s="5" t="s">
        <v>218</v>
      </c>
      <c r="C120" s="36">
        <v>28275.95</v>
      </c>
      <c r="D120" s="33">
        <f t="shared" si="16"/>
        <v>1.1012391817843998E-3</v>
      </c>
      <c r="E120" s="37" t="s">
        <v>1619</v>
      </c>
    </row>
    <row r="121" spans="1:6" ht="34.5" x14ac:dyDescent="0.25">
      <c r="A121" s="46">
        <v>5138</v>
      </c>
      <c r="B121" s="5" t="s">
        <v>219</v>
      </c>
      <c r="C121" s="36">
        <v>1402980.29</v>
      </c>
      <c r="D121" s="33">
        <f t="shared" si="16"/>
        <v>5.4640670485668556E-2</v>
      </c>
      <c r="E121" s="37" t="s">
        <v>1620</v>
      </c>
    </row>
    <row r="122" spans="1:6" ht="45.75" x14ac:dyDescent="0.25">
      <c r="A122" s="46">
        <v>5139</v>
      </c>
      <c r="B122" s="5" t="s">
        <v>220</v>
      </c>
      <c r="C122" s="36">
        <v>503768.86</v>
      </c>
      <c r="D122" s="33">
        <f t="shared" si="16"/>
        <v>1.9619853875638475E-2</v>
      </c>
      <c r="E122" s="37" t="s">
        <v>1621</v>
      </c>
      <c r="F122" s="65"/>
    </row>
    <row r="123" spans="1:6" ht="15" customHeight="1" x14ac:dyDescent="0.25">
      <c r="A123" s="45">
        <v>5200</v>
      </c>
      <c r="B123" s="31" t="s">
        <v>221</v>
      </c>
      <c r="C123" s="32">
        <v>0</v>
      </c>
      <c r="D123" s="33"/>
      <c r="E123" s="5"/>
    </row>
    <row r="124" spans="1:6" ht="15" customHeight="1" x14ac:dyDescent="0.25">
      <c r="A124" s="45">
        <v>5210</v>
      </c>
      <c r="B124" s="31" t="s">
        <v>222</v>
      </c>
      <c r="C124" s="32">
        <v>0</v>
      </c>
      <c r="D124" s="33" t="str">
        <f t="shared" ref="D124:D126" si="17">IFERROR(C124/$C$124,"")</f>
        <v/>
      </c>
      <c r="E124" s="5"/>
    </row>
    <row r="125" spans="1:6" ht="15" customHeight="1" x14ac:dyDescent="0.25">
      <c r="A125" s="46">
        <v>5211</v>
      </c>
      <c r="B125" s="5" t="s">
        <v>223</v>
      </c>
      <c r="C125" s="36">
        <v>0</v>
      </c>
      <c r="D125" s="33" t="str">
        <f t="shared" si="17"/>
        <v/>
      </c>
      <c r="E125" s="5"/>
    </row>
    <row r="126" spans="1:6" ht="15" customHeight="1" x14ac:dyDescent="0.25">
      <c r="A126" s="46">
        <v>5212</v>
      </c>
      <c r="B126" s="5" t="s">
        <v>224</v>
      </c>
      <c r="C126" s="36">
        <v>0</v>
      </c>
      <c r="D126" s="33" t="str">
        <f t="shared" si="17"/>
        <v/>
      </c>
      <c r="E126" s="5"/>
    </row>
    <row r="127" spans="1:6" ht="15" customHeight="1" x14ac:dyDescent="0.25">
      <c r="A127" s="45">
        <v>5220</v>
      </c>
      <c r="B127" s="31" t="s">
        <v>225</v>
      </c>
      <c r="C127" s="32">
        <v>0</v>
      </c>
      <c r="D127" s="33" t="str">
        <f t="shared" ref="D127:D129" si="18">IFERROR(C127/$C$127,"")</f>
        <v/>
      </c>
      <c r="E127" s="5"/>
    </row>
    <row r="128" spans="1:6" ht="15" customHeight="1" x14ac:dyDescent="0.25">
      <c r="A128" s="46">
        <v>5221</v>
      </c>
      <c r="B128" s="5" t="s">
        <v>226</v>
      </c>
      <c r="C128" s="36">
        <v>0</v>
      </c>
      <c r="D128" s="33" t="str">
        <f t="shared" si="18"/>
        <v/>
      </c>
      <c r="E128" s="5"/>
    </row>
    <row r="129" spans="1:5" ht="15" customHeight="1" x14ac:dyDescent="0.25">
      <c r="A129" s="46">
        <v>5222</v>
      </c>
      <c r="B129" s="5" t="s">
        <v>227</v>
      </c>
      <c r="C129" s="36">
        <v>0</v>
      </c>
      <c r="D129" s="33" t="str">
        <f t="shared" si="18"/>
        <v/>
      </c>
      <c r="E129" s="5"/>
    </row>
    <row r="130" spans="1:5" ht="15" customHeight="1" x14ac:dyDescent="0.25">
      <c r="A130" s="45">
        <v>5230</v>
      </c>
      <c r="B130" s="31" t="s">
        <v>164</v>
      </c>
      <c r="C130" s="32">
        <v>0</v>
      </c>
      <c r="D130" s="33" t="str">
        <f t="shared" ref="D130:D132" si="19">IFERROR(C130/$C$130,"")</f>
        <v/>
      </c>
      <c r="E130" s="5"/>
    </row>
    <row r="131" spans="1:5" ht="15" customHeight="1" x14ac:dyDescent="0.25">
      <c r="A131" s="46">
        <v>5231</v>
      </c>
      <c r="B131" s="5" t="s">
        <v>229</v>
      </c>
      <c r="C131" s="36">
        <v>0</v>
      </c>
      <c r="D131" s="33" t="str">
        <f t="shared" si="19"/>
        <v/>
      </c>
      <c r="E131" s="5"/>
    </row>
    <row r="132" spans="1:5" ht="15" customHeight="1" x14ac:dyDescent="0.25">
      <c r="A132" s="46">
        <v>5232</v>
      </c>
      <c r="B132" s="5" t="s">
        <v>230</v>
      </c>
      <c r="C132" s="36">
        <v>0</v>
      </c>
      <c r="D132" s="33" t="str">
        <f t="shared" si="19"/>
        <v/>
      </c>
      <c r="E132" s="5"/>
    </row>
    <row r="133" spans="1:5" ht="15" customHeight="1" x14ac:dyDescent="0.25">
      <c r="A133" s="45">
        <v>5240</v>
      </c>
      <c r="B133" s="31" t="s">
        <v>231</v>
      </c>
      <c r="C133" s="32">
        <v>0</v>
      </c>
      <c r="D133" s="33" t="str">
        <f t="shared" ref="D133:D137" si="20">IFERROR(C133/$C$133,"")</f>
        <v/>
      </c>
      <c r="E133" s="5"/>
    </row>
    <row r="134" spans="1:5" ht="15" customHeight="1" x14ac:dyDescent="0.25">
      <c r="A134" s="46">
        <v>5241</v>
      </c>
      <c r="B134" s="5" t="s">
        <v>232</v>
      </c>
      <c r="C134" s="36">
        <v>0</v>
      </c>
      <c r="D134" s="33" t="str">
        <f t="shared" si="20"/>
        <v/>
      </c>
      <c r="E134" s="5"/>
    </row>
    <row r="135" spans="1:5" ht="15" customHeight="1" x14ac:dyDescent="0.25">
      <c r="A135" s="46">
        <v>5242</v>
      </c>
      <c r="B135" s="5" t="s">
        <v>234</v>
      </c>
      <c r="C135" s="36">
        <v>0</v>
      </c>
      <c r="D135" s="33" t="str">
        <f t="shared" si="20"/>
        <v/>
      </c>
      <c r="E135" s="5"/>
    </row>
    <row r="136" spans="1:5" ht="15" customHeight="1" x14ac:dyDescent="0.25">
      <c r="A136" s="46">
        <v>5243</v>
      </c>
      <c r="B136" s="5" t="s">
        <v>235</v>
      </c>
      <c r="C136" s="36">
        <v>0</v>
      </c>
      <c r="D136" s="33" t="str">
        <f t="shared" si="20"/>
        <v/>
      </c>
      <c r="E136" s="5"/>
    </row>
    <row r="137" spans="1:5" ht="15" customHeight="1" x14ac:dyDescent="0.25">
      <c r="A137" s="46">
        <v>5244</v>
      </c>
      <c r="B137" s="5" t="s">
        <v>237</v>
      </c>
      <c r="C137" s="36">
        <v>0</v>
      </c>
      <c r="D137" s="33" t="str">
        <f t="shared" si="20"/>
        <v/>
      </c>
      <c r="E137" s="5"/>
    </row>
    <row r="138" spans="1:5" ht="15" customHeight="1" x14ac:dyDescent="0.25">
      <c r="A138" s="45">
        <v>5250</v>
      </c>
      <c r="B138" s="31" t="s">
        <v>165</v>
      </c>
      <c r="C138" s="32">
        <v>0</v>
      </c>
      <c r="D138" s="33" t="str">
        <f t="shared" ref="D138:D141" si="21">IFERROR(C138/$C$138,"")</f>
        <v/>
      </c>
      <c r="E138" s="5"/>
    </row>
    <row r="139" spans="1:5" ht="15" customHeight="1" x14ac:dyDescent="0.25">
      <c r="A139" s="46">
        <v>5251</v>
      </c>
      <c r="B139" s="5" t="s">
        <v>238</v>
      </c>
      <c r="C139" s="36">
        <v>0</v>
      </c>
      <c r="D139" s="33" t="str">
        <f t="shared" si="21"/>
        <v/>
      </c>
      <c r="E139" s="5"/>
    </row>
    <row r="140" spans="1:5" ht="15" customHeight="1" x14ac:dyDescent="0.25">
      <c r="A140" s="46">
        <v>5252</v>
      </c>
      <c r="B140" s="5" t="s">
        <v>239</v>
      </c>
      <c r="C140" s="36">
        <v>0</v>
      </c>
      <c r="D140" s="33" t="str">
        <f t="shared" si="21"/>
        <v/>
      </c>
      <c r="E140" s="5"/>
    </row>
    <row r="141" spans="1:5" ht="15" customHeight="1" x14ac:dyDescent="0.25">
      <c r="A141" s="46">
        <v>5259</v>
      </c>
      <c r="B141" s="5" t="s">
        <v>240</v>
      </c>
      <c r="C141" s="36">
        <v>0</v>
      </c>
      <c r="D141" s="33" t="str">
        <f t="shared" si="21"/>
        <v/>
      </c>
      <c r="E141" s="5"/>
    </row>
    <row r="142" spans="1:5" ht="15" customHeight="1" x14ac:dyDescent="0.25">
      <c r="A142" s="45">
        <v>5260</v>
      </c>
      <c r="B142" s="31" t="s">
        <v>241</v>
      </c>
      <c r="C142" s="32">
        <v>0</v>
      </c>
      <c r="D142" s="33" t="str">
        <f t="shared" ref="D142:D144" si="22">IFERROR(C142/$C$142,"")</f>
        <v/>
      </c>
      <c r="E142" s="5"/>
    </row>
    <row r="143" spans="1:5" ht="15" customHeight="1" x14ac:dyDescent="0.25">
      <c r="A143" s="46">
        <v>5261</v>
      </c>
      <c r="B143" s="5" t="s">
        <v>242</v>
      </c>
      <c r="C143" s="36">
        <v>0</v>
      </c>
      <c r="D143" s="33" t="str">
        <f t="shared" si="22"/>
        <v/>
      </c>
      <c r="E143" s="5"/>
    </row>
    <row r="144" spans="1:5" ht="15" customHeight="1" x14ac:dyDescent="0.25">
      <c r="A144" s="46">
        <v>5262</v>
      </c>
      <c r="B144" s="5" t="s">
        <v>243</v>
      </c>
      <c r="C144" s="36">
        <v>0</v>
      </c>
      <c r="D144" s="33" t="str">
        <f t="shared" si="22"/>
        <v/>
      </c>
      <c r="E144" s="5"/>
    </row>
    <row r="145" spans="1:5" ht="15" customHeight="1" x14ac:dyDescent="0.25">
      <c r="A145" s="45">
        <v>5270</v>
      </c>
      <c r="B145" s="31" t="s">
        <v>244</v>
      </c>
      <c r="C145" s="32">
        <v>0</v>
      </c>
      <c r="D145" s="33" t="str">
        <f t="shared" ref="D145:D146" si="23">IFERROR(C145/$C$145,"")</f>
        <v/>
      </c>
      <c r="E145" s="5"/>
    </row>
    <row r="146" spans="1:5" ht="15" customHeight="1" x14ac:dyDescent="0.25">
      <c r="A146" s="46">
        <v>5271</v>
      </c>
      <c r="B146" s="5" t="s">
        <v>245</v>
      </c>
      <c r="C146" s="36">
        <v>0</v>
      </c>
      <c r="D146" s="33" t="str">
        <f t="shared" si="23"/>
        <v/>
      </c>
      <c r="E146" s="5"/>
    </row>
    <row r="147" spans="1:5" ht="15" customHeight="1" x14ac:dyDescent="0.25">
      <c r="A147" s="45">
        <v>5280</v>
      </c>
      <c r="B147" s="31" t="s">
        <v>246</v>
      </c>
      <c r="C147" s="32">
        <v>0</v>
      </c>
      <c r="D147" s="33" t="str">
        <f t="shared" ref="D147:D152" si="24">IFERROR(C147/$C$147,"")</f>
        <v/>
      </c>
      <c r="E147" s="5"/>
    </row>
    <row r="148" spans="1:5" ht="15" customHeight="1" x14ac:dyDescent="0.25">
      <c r="A148" s="46">
        <v>5281</v>
      </c>
      <c r="B148" s="5" t="s">
        <v>247</v>
      </c>
      <c r="C148" s="36">
        <v>0</v>
      </c>
      <c r="D148" s="33" t="str">
        <f t="shared" si="24"/>
        <v/>
      </c>
      <c r="E148" s="5"/>
    </row>
    <row r="149" spans="1:5" ht="15" customHeight="1" x14ac:dyDescent="0.25">
      <c r="A149" s="46">
        <v>5282</v>
      </c>
      <c r="B149" s="5" t="s">
        <v>248</v>
      </c>
      <c r="C149" s="36">
        <v>0</v>
      </c>
      <c r="D149" s="33" t="str">
        <f t="shared" si="24"/>
        <v/>
      </c>
      <c r="E149" s="5"/>
    </row>
    <row r="150" spans="1:5" ht="15" customHeight="1" x14ac:dyDescent="0.25">
      <c r="A150" s="46">
        <v>5283</v>
      </c>
      <c r="B150" s="5" t="s">
        <v>249</v>
      </c>
      <c r="C150" s="36">
        <v>0</v>
      </c>
      <c r="D150" s="33" t="str">
        <f t="shared" si="24"/>
        <v/>
      </c>
      <c r="E150" s="5"/>
    </row>
    <row r="151" spans="1:5" ht="15" customHeight="1" x14ac:dyDescent="0.25">
      <c r="A151" s="46">
        <v>5284</v>
      </c>
      <c r="B151" s="5" t="s">
        <v>250</v>
      </c>
      <c r="C151" s="36">
        <v>0</v>
      </c>
      <c r="D151" s="33" t="str">
        <f t="shared" si="24"/>
        <v/>
      </c>
      <c r="E151" s="5"/>
    </row>
    <row r="152" spans="1:5" ht="15" customHeight="1" x14ac:dyDescent="0.25">
      <c r="A152" s="46">
        <v>5285</v>
      </c>
      <c r="B152" s="5" t="s">
        <v>251</v>
      </c>
      <c r="C152" s="36">
        <v>0</v>
      </c>
      <c r="D152" s="33" t="str">
        <f t="shared" si="24"/>
        <v/>
      </c>
      <c r="E152" s="5"/>
    </row>
    <row r="153" spans="1:5" ht="15" customHeight="1" x14ac:dyDescent="0.25">
      <c r="A153" s="45">
        <v>5290</v>
      </c>
      <c r="B153" s="31" t="s">
        <v>252</v>
      </c>
      <c r="C153" s="32">
        <v>0</v>
      </c>
      <c r="D153" s="33" t="str">
        <f t="shared" ref="D153:D155" si="25">IFERROR(C153/$C$153,"")</f>
        <v/>
      </c>
      <c r="E153" s="5"/>
    </row>
    <row r="154" spans="1:5" ht="16.5" customHeight="1" x14ac:dyDescent="0.25">
      <c r="A154" s="46">
        <v>5291</v>
      </c>
      <c r="B154" s="5" t="s">
        <v>253</v>
      </c>
      <c r="C154" s="36">
        <v>0</v>
      </c>
      <c r="D154" s="33" t="str">
        <f t="shared" si="25"/>
        <v/>
      </c>
      <c r="E154" s="5"/>
    </row>
    <row r="155" spans="1:5" ht="16.5" customHeight="1" x14ac:dyDescent="0.25">
      <c r="A155" s="46">
        <v>5292</v>
      </c>
      <c r="B155" s="5" t="s">
        <v>254</v>
      </c>
      <c r="C155" s="36">
        <v>0</v>
      </c>
      <c r="D155" s="33" t="str">
        <f t="shared" si="25"/>
        <v/>
      </c>
      <c r="E155" s="5"/>
    </row>
    <row r="156" spans="1:5" ht="16.5" customHeight="1" x14ac:dyDescent="0.25">
      <c r="A156" s="45">
        <v>5300</v>
      </c>
      <c r="B156" s="31" t="s">
        <v>255</v>
      </c>
      <c r="C156" s="32">
        <v>0</v>
      </c>
      <c r="D156" s="33"/>
      <c r="E156" s="5"/>
    </row>
    <row r="157" spans="1:5" ht="16.5" customHeight="1" x14ac:dyDescent="0.25">
      <c r="A157" s="45">
        <v>5310</v>
      </c>
      <c r="B157" s="31" t="s">
        <v>155</v>
      </c>
      <c r="C157" s="32">
        <v>0</v>
      </c>
      <c r="D157" s="33" t="str">
        <f t="shared" ref="D157:D159" si="26">IFERROR(C157/$C$157,"")</f>
        <v/>
      </c>
      <c r="E157" s="5"/>
    </row>
    <row r="158" spans="1:5" ht="16.5" customHeight="1" x14ac:dyDescent="0.25">
      <c r="A158" s="46">
        <v>5311</v>
      </c>
      <c r="B158" s="5" t="s">
        <v>256</v>
      </c>
      <c r="C158" s="36">
        <v>0</v>
      </c>
      <c r="D158" s="33" t="str">
        <f t="shared" si="26"/>
        <v/>
      </c>
      <c r="E158" s="5"/>
    </row>
    <row r="159" spans="1:5" ht="16.5" customHeight="1" x14ac:dyDescent="0.25">
      <c r="A159" s="46">
        <v>5312</v>
      </c>
      <c r="B159" s="5" t="s">
        <v>257</v>
      </c>
      <c r="C159" s="36">
        <v>0</v>
      </c>
      <c r="D159" s="33" t="str">
        <f t="shared" si="26"/>
        <v/>
      </c>
      <c r="E159" s="5"/>
    </row>
    <row r="160" spans="1:5" ht="16.5" customHeight="1" x14ac:dyDescent="0.25">
      <c r="A160" s="45">
        <v>5320</v>
      </c>
      <c r="B160" s="31" t="s">
        <v>156</v>
      </c>
      <c r="C160" s="32">
        <v>0</v>
      </c>
      <c r="D160" s="33" t="str">
        <f t="shared" ref="D160:D162" si="27">IFERROR(C160/$C$160,"")</f>
        <v/>
      </c>
      <c r="E160" s="5"/>
    </row>
    <row r="161" spans="1:5" ht="16.5" customHeight="1" x14ac:dyDescent="0.25">
      <c r="A161" s="46">
        <v>5321</v>
      </c>
      <c r="B161" s="5" t="s">
        <v>258</v>
      </c>
      <c r="C161" s="36">
        <v>0</v>
      </c>
      <c r="D161" s="33" t="str">
        <f t="shared" si="27"/>
        <v/>
      </c>
      <c r="E161" s="5"/>
    </row>
    <row r="162" spans="1:5" ht="16.5" customHeight="1" x14ac:dyDescent="0.25">
      <c r="A162" s="46">
        <v>5322</v>
      </c>
      <c r="B162" s="5" t="s">
        <v>259</v>
      </c>
      <c r="C162" s="36">
        <v>0</v>
      </c>
      <c r="D162" s="33" t="str">
        <f t="shared" si="27"/>
        <v/>
      </c>
      <c r="E162" s="5"/>
    </row>
    <row r="163" spans="1:5" ht="16.5" customHeight="1" x14ac:dyDescent="0.25">
      <c r="A163" s="45">
        <v>5330</v>
      </c>
      <c r="B163" s="31" t="s">
        <v>157</v>
      </c>
      <c r="C163" s="32">
        <v>0</v>
      </c>
      <c r="D163" s="33" t="str">
        <f t="shared" ref="D163:D165" si="28">IFERROR(C163/$C$163,"")</f>
        <v/>
      </c>
      <c r="E163" s="5"/>
    </row>
    <row r="164" spans="1:5" ht="16.5" customHeight="1" x14ac:dyDescent="0.25">
      <c r="A164" s="46">
        <v>5331</v>
      </c>
      <c r="B164" s="5" t="s">
        <v>260</v>
      </c>
      <c r="C164" s="36">
        <v>0</v>
      </c>
      <c r="D164" s="33" t="str">
        <f t="shared" si="28"/>
        <v/>
      </c>
      <c r="E164" s="5"/>
    </row>
    <row r="165" spans="1:5" ht="16.5" customHeight="1" x14ac:dyDescent="0.25">
      <c r="A165" s="46">
        <v>5332</v>
      </c>
      <c r="B165" s="5" t="s">
        <v>261</v>
      </c>
      <c r="C165" s="36">
        <v>0</v>
      </c>
      <c r="D165" s="33" t="str">
        <f t="shared" si="28"/>
        <v/>
      </c>
      <c r="E165" s="5"/>
    </row>
    <row r="166" spans="1:5" ht="16.5" customHeight="1" x14ac:dyDescent="0.25">
      <c r="A166" s="45">
        <v>5400</v>
      </c>
      <c r="B166" s="31" t="s">
        <v>262</v>
      </c>
      <c r="C166" s="32">
        <v>0</v>
      </c>
      <c r="D166" s="33"/>
      <c r="E166" s="5"/>
    </row>
    <row r="167" spans="1:5" ht="16.5" customHeight="1" x14ac:dyDescent="0.25">
      <c r="A167" s="45">
        <v>5410</v>
      </c>
      <c r="B167" s="31" t="s">
        <v>263</v>
      </c>
      <c r="C167" s="32">
        <v>0</v>
      </c>
      <c r="D167" s="33" t="str">
        <f t="shared" ref="D167:D169" si="29">IFERROR(C167/$C$167,"")</f>
        <v/>
      </c>
      <c r="E167" s="5"/>
    </row>
    <row r="168" spans="1:5" ht="16.5" customHeight="1" x14ac:dyDescent="0.25">
      <c r="A168" s="46">
        <v>5411</v>
      </c>
      <c r="B168" s="5" t="s">
        <v>264</v>
      </c>
      <c r="C168" s="36">
        <v>0</v>
      </c>
      <c r="D168" s="33" t="str">
        <f t="shared" si="29"/>
        <v/>
      </c>
      <c r="E168" s="5"/>
    </row>
    <row r="169" spans="1:5" ht="16.5" customHeight="1" x14ac:dyDescent="0.25">
      <c r="A169" s="46">
        <v>5412</v>
      </c>
      <c r="B169" s="5" t="s">
        <v>265</v>
      </c>
      <c r="C169" s="36">
        <v>0</v>
      </c>
      <c r="D169" s="33" t="str">
        <f t="shared" si="29"/>
        <v/>
      </c>
      <c r="E169" s="5"/>
    </row>
    <row r="170" spans="1:5" ht="16.5" customHeight="1" x14ac:dyDescent="0.25">
      <c r="A170" s="45">
        <v>5420</v>
      </c>
      <c r="B170" s="31" t="s">
        <v>266</v>
      </c>
      <c r="C170" s="32">
        <v>0</v>
      </c>
      <c r="D170" s="33" t="str">
        <f t="shared" ref="D170:D172" si="30">IFERROR(C170/$C$170,"")</f>
        <v/>
      </c>
      <c r="E170" s="5"/>
    </row>
    <row r="171" spans="1:5" ht="16.5" customHeight="1" x14ac:dyDescent="0.25">
      <c r="A171" s="46">
        <v>5421</v>
      </c>
      <c r="B171" s="5" t="s">
        <v>267</v>
      </c>
      <c r="C171" s="36">
        <v>0</v>
      </c>
      <c r="D171" s="33" t="str">
        <f t="shared" si="30"/>
        <v/>
      </c>
      <c r="E171" s="5"/>
    </row>
    <row r="172" spans="1:5" ht="16.5" customHeight="1" x14ac:dyDescent="0.25">
      <c r="A172" s="46">
        <v>5422</v>
      </c>
      <c r="B172" s="5" t="s">
        <v>268</v>
      </c>
      <c r="C172" s="36">
        <v>0</v>
      </c>
      <c r="D172" s="33" t="str">
        <f t="shared" si="30"/>
        <v/>
      </c>
      <c r="E172" s="5"/>
    </row>
    <row r="173" spans="1:5" ht="16.5" customHeight="1" x14ac:dyDescent="0.25">
      <c r="A173" s="45">
        <v>5430</v>
      </c>
      <c r="B173" s="31" t="s">
        <v>269</v>
      </c>
      <c r="C173" s="32">
        <v>0</v>
      </c>
      <c r="D173" s="33" t="str">
        <f t="shared" ref="D173:D175" si="31">IFERROR(C173/$C$173,"")</f>
        <v/>
      </c>
      <c r="E173" s="5"/>
    </row>
    <row r="174" spans="1:5" ht="16.5" customHeight="1" x14ac:dyDescent="0.25">
      <c r="A174" s="46">
        <v>5431</v>
      </c>
      <c r="B174" s="5" t="s">
        <v>270</v>
      </c>
      <c r="C174" s="36">
        <v>0</v>
      </c>
      <c r="D174" s="33" t="str">
        <f t="shared" si="31"/>
        <v/>
      </c>
      <c r="E174" s="5"/>
    </row>
    <row r="175" spans="1:5" ht="16.5" customHeight="1" x14ac:dyDescent="0.25">
      <c r="A175" s="46">
        <v>5432</v>
      </c>
      <c r="B175" s="5" t="s">
        <v>271</v>
      </c>
      <c r="C175" s="36">
        <v>0</v>
      </c>
      <c r="D175" s="33" t="str">
        <f t="shared" si="31"/>
        <v/>
      </c>
      <c r="E175" s="5"/>
    </row>
    <row r="176" spans="1:5" ht="16.5" customHeight="1" x14ac:dyDescent="0.25">
      <c r="A176" s="45">
        <v>5440</v>
      </c>
      <c r="B176" s="31" t="s">
        <v>272</v>
      </c>
      <c r="C176" s="32">
        <v>0</v>
      </c>
      <c r="D176" s="33" t="str">
        <f t="shared" ref="D176:D177" si="32">IFERROR(C176/$C$176,"")</f>
        <v/>
      </c>
      <c r="E176" s="5"/>
    </row>
    <row r="177" spans="1:6" ht="16.5" customHeight="1" x14ac:dyDescent="0.25">
      <c r="A177" s="46">
        <v>5441</v>
      </c>
      <c r="B177" s="5" t="s">
        <v>272</v>
      </c>
      <c r="C177" s="36">
        <v>0</v>
      </c>
      <c r="D177" s="33" t="str">
        <f t="shared" si="32"/>
        <v/>
      </c>
      <c r="E177" s="5"/>
    </row>
    <row r="178" spans="1:6" ht="16.5" customHeight="1" x14ac:dyDescent="0.25">
      <c r="A178" s="45">
        <v>5450</v>
      </c>
      <c r="B178" s="31" t="s">
        <v>273</v>
      </c>
      <c r="C178" s="32">
        <v>0</v>
      </c>
      <c r="D178" s="33" t="str">
        <f t="shared" ref="D178:D180" si="33">IFERROR(C178/$C$178,"")</f>
        <v/>
      </c>
      <c r="E178" s="5"/>
    </row>
    <row r="179" spans="1:6" ht="16.5" customHeight="1" x14ac:dyDescent="0.25">
      <c r="A179" s="46">
        <v>5451</v>
      </c>
      <c r="B179" s="5" t="s">
        <v>274</v>
      </c>
      <c r="C179" s="36">
        <v>0</v>
      </c>
      <c r="D179" s="33" t="str">
        <f t="shared" si="33"/>
        <v/>
      </c>
      <c r="E179" s="5"/>
    </row>
    <row r="180" spans="1:6" ht="16.5" customHeight="1" x14ac:dyDescent="0.25">
      <c r="A180" s="46">
        <v>5452</v>
      </c>
      <c r="B180" s="5" t="s">
        <v>275</v>
      </c>
      <c r="C180" s="36">
        <v>0</v>
      </c>
      <c r="D180" s="33" t="str">
        <f t="shared" si="33"/>
        <v/>
      </c>
      <c r="E180" s="5"/>
    </row>
    <row r="181" spans="1:6" ht="23.25" x14ac:dyDescent="0.25">
      <c r="A181" s="45">
        <v>5500</v>
      </c>
      <c r="B181" s="31" t="s">
        <v>276</v>
      </c>
      <c r="C181" s="32">
        <v>883217.83</v>
      </c>
      <c r="D181" s="33"/>
      <c r="E181" s="37" t="s">
        <v>1622</v>
      </c>
    </row>
    <row r="182" spans="1:6" ht="23.25" x14ac:dyDescent="0.25">
      <c r="A182" s="45">
        <v>5510</v>
      </c>
      <c r="B182" s="31" t="s">
        <v>277</v>
      </c>
      <c r="C182" s="32">
        <v>883217.83</v>
      </c>
      <c r="D182" s="33">
        <f t="shared" ref="D182:D190" si="34">IFERROR(C182/$C$182,"")</f>
        <v>1</v>
      </c>
      <c r="E182" s="37" t="s">
        <v>1622</v>
      </c>
    </row>
    <row r="183" spans="1:6" ht="12.75" customHeight="1" x14ac:dyDescent="0.25">
      <c r="A183" s="46">
        <v>5511</v>
      </c>
      <c r="B183" s="5" t="s">
        <v>278</v>
      </c>
      <c r="C183" s="36">
        <v>0</v>
      </c>
      <c r="D183" s="33">
        <f t="shared" si="34"/>
        <v>0</v>
      </c>
      <c r="E183" s="5"/>
    </row>
    <row r="184" spans="1:6" ht="12.75" customHeight="1" x14ac:dyDescent="0.25">
      <c r="A184" s="46">
        <v>5512</v>
      </c>
      <c r="B184" s="5" t="s">
        <v>279</v>
      </c>
      <c r="C184" s="36">
        <v>0</v>
      </c>
      <c r="D184" s="33">
        <f t="shared" si="34"/>
        <v>0</v>
      </c>
      <c r="E184" s="5"/>
    </row>
    <row r="185" spans="1:6" ht="12.75" customHeight="1" x14ac:dyDescent="0.25">
      <c r="A185" s="46">
        <v>5513</v>
      </c>
      <c r="B185" s="5" t="s">
        <v>280</v>
      </c>
      <c r="C185" s="36">
        <v>0</v>
      </c>
      <c r="D185" s="33">
        <f t="shared" si="34"/>
        <v>0</v>
      </c>
      <c r="E185" s="5"/>
    </row>
    <row r="186" spans="1:6" ht="12.75" customHeight="1" x14ac:dyDescent="0.25">
      <c r="A186" s="46">
        <v>5514</v>
      </c>
      <c r="B186" s="5" t="s">
        <v>282</v>
      </c>
      <c r="C186" s="36">
        <v>0</v>
      </c>
      <c r="D186" s="33">
        <f t="shared" si="34"/>
        <v>0</v>
      </c>
      <c r="E186" s="5"/>
    </row>
    <row r="187" spans="1:6" ht="55.5" customHeight="1" x14ac:dyDescent="0.25">
      <c r="A187" s="46">
        <v>5515</v>
      </c>
      <c r="B187" s="5" t="s">
        <v>283</v>
      </c>
      <c r="C187" s="36">
        <v>498133.76000000001</v>
      </c>
      <c r="D187" s="33">
        <f t="shared" si="34"/>
        <v>0.56399875894715579</v>
      </c>
      <c r="E187" s="37" t="s">
        <v>1623</v>
      </c>
      <c r="F187" s="65"/>
    </row>
    <row r="188" spans="1:6" ht="36.75" customHeight="1" x14ac:dyDescent="0.25">
      <c r="A188" s="46">
        <v>5516</v>
      </c>
      <c r="B188" s="5" t="s">
        <v>284</v>
      </c>
      <c r="C188" s="36">
        <v>0</v>
      </c>
      <c r="D188" s="33">
        <f t="shared" si="34"/>
        <v>0</v>
      </c>
      <c r="E188" s="5"/>
    </row>
    <row r="189" spans="1:6" ht="39" customHeight="1" x14ac:dyDescent="0.25">
      <c r="A189" s="46">
        <v>5517</v>
      </c>
      <c r="B189" s="5" t="s">
        <v>285</v>
      </c>
      <c r="C189" s="36">
        <v>385084.07</v>
      </c>
      <c r="D189" s="33">
        <f t="shared" si="34"/>
        <v>0.43600124105284427</v>
      </c>
      <c r="E189" s="37" t="s">
        <v>1624</v>
      </c>
    </row>
    <row r="190" spans="1:6" ht="14.25" customHeight="1" x14ac:dyDescent="0.25">
      <c r="A190" s="46">
        <v>5518</v>
      </c>
      <c r="B190" s="5" t="s">
        <v>286</v>
      </c>
      <c r="C190" s="36">
        <v>0</v>
      </c>
      <c r="D190" s="33">
        <f t="shared" si="34"/>
        <v>0</v>
      </c>
      <c r="E190" s="5"/>
    </row>
    <row r="191" spans="1:6" ht="14.25" customHeight="1" x14ac:dyDescent="0.25">
      <c r="A191" s="45">
        <v>5520</v>
      </c>
      <c r="B191" s="31" t="s">
        <v>287</v>
      </c>
      <c r="C191" s="32">
        <v>0</v>
      </c>
      <c r="D191" s="33" t="str">
        <f t="shared" ref="D191:D193" si="35">IFERROR(C191/$C$191,"")</f>
        <v/>
      </c>
      <c r="E191" s="5"/>
    </row>
    <row r="192" spans="1:6" ht="14.25" customHeight="1" x14ac:dyDescent="0.25">
      <c r="A192" s="46">
        <v>5521</v>
      </c>
      <c r="B192" s="5" t="s">
        <v>288</v>
      </c>
      <c r="C192" s="36">
        <v>0</v>
      </c>
      <c r="D192" s="33" t="str">
        <f t="shared" si="35"/>
        <v/>
      </c>
      <c r="E192" s="5"/>
    </row>
    <row r="193" spans="1:5" ht="14.25" customHeight="1" x14ac:dyDescent="0.25">
      <c r="A193" s="46">
        <v>5522</v>
      </c>
      <c r="B193" s="5" t="s">
        <v>289</v>
      </c>
      <c r="C193" s="36">
        <v>0</v>
      </c>
      <c r="D193" s="33" t="str">
        <f t="shared" si="35"/>
        <v/>
      </c>
      <c r="E193" s="5"/>
    </row>
    <row r="194" spans="1:5" ht="14.25" customHeight="1" x14ac:dyDescent="0.25">
      <c r="A194" s="45">
        <v>5530</v>
      </c>
      <c r="B194" s="31" t="s">
        <v>290</v>
      </c>
      <c r="C194" s="32">
        <v>0</v>
      </c>
      <c r="D194" s="33" t="str">
        <f t="shared" ref="D194:D199" si="36">IFERROR(C194/$C$194,"")</f>
        <v/>
      </c>
      <c r="E194" s="5"/>
    </row>
    <row r="195" spans="1:5" ht="14.25" customHeight="1" x14ac:dyDescent="0.25">
      <c r="A195" s="46">
        <v>5531</v>
      </c>
      <c r="B195" s="5" t="s">
        <v>291</v>
      </c>
      <c r="C195" s="36">
        <v>0</v>
      </c>
      <c r="D195" s="33" t="str">
        <f t="shared" si="36"/>
        <v/>
      </c>
      <c r="E195" s="5"/>
    </row>
    <row r="196" spans="1:5" ht="14.25" customHeight="1" x14ac:dyDescent="0.25">
      <c r="A196" s="46">
        <v>5532</v>
      </c>
      <c r="B196" s="5" t="s">
        <v>292</v>
      </c>
      <c r="C196" s="36">
        <v>0</v>
      </c>
      <c r="D196" s="33" t="str">
        <f t="shared" si="36"/>
        <v/>
      </c>
      <c r="E196" s="5"/>
    </row>
    <row r="197" spans="1:5" ht="14.25" customHeight="1" x14ac:dyDescent="0.25">
      <c r="A197" s="46">
        <v>5533</v>
      </c>
      <c r="B197" s="5" t="s">
        <v>293</v>
      </c>
      <c r="C197" s="36">
        <v>0</v>
      </c>
      <c r="D197" s="33" t="str">
        <f t="shared" si="36"/>
        <v/>
      </c>
      <c r="E197" s="5"/>
    </row>
    <row r="198" spans="1:5" ht="14.25" customHeight="1" x14ac:dyDescent="0.25">
      <c r="A198" s="46">
        <v>5534</v>
      </c>
      <c r="B198" s="5" t="s">
        <v>294</v>
      </c>
      <c r="C198" s="36">
        <v>0</v>
      </c>
      <c r="D198" s="33" t="str">
        <f t="shared" si="36"/>
        <v/>
      </c>
      <c r="E198" s="5"/>
    </row>
    <row r="199" spans="1:5" ht="14.25" customHeight="1" x14ac:dyDescent="0.25">
      <c r="A199" s="46">
        <v>5535</v>
      </c>
      <c r="B199" s="5" t="s">
        <v>295</v>
      </c>
      <c r="C199" s="36">
        <v>0</v>
      </c>
      <c r="D199" s="33" t="str">
        <f t="shared" si="36"/>
        <v/>
      </c>
      <c r="E199" s="5"/>
    </row>
    <row r="200" spans="1:5" ht="14.25" customHeight="1" x14ac:dyDescent="0.25">
      <c r="A200" s="45">
        <v>5590</v>
      </c>
      <c r="B200" s="31" t="s">
        <v>297</v>
      </c>
      <c r="C200" s="32">
        <v>0</v>
      </c>
      <c r="D200" s="33" t="str">
        <f t="shared" ref="D200:D209" si="37">IFERROR(C200/$C$200,"")</f>
        <v/>
      </c>
      <c r="E200" s="5"/>
    </row>
    <row r="201" spans="1:5" ht="14.25" customHeight="1" x14ac:dyDescent="0.25">
      <c r="A201" s="46">
        <v>5591</v>
      </c>
      <c r="B201" s="5" t="s">
        <v>298</v>
      </c>
      <c r="C201" s="36">
        <v>0</v>
      </c>
      <c r="D201" s="33" t="str">
        <f t="shared" si="37"/>
        <v/>
      </c>
      <c r="E201" s="5"/>
    </row>
    <row r="202" spans="1:5" ht="14.25" customHeight="1" x14ac:dyDescent="0.25">
      <c r="A202" s="46">
        <v>5592</v>
      </c>
      <c r="B202" s="5" t="s">
        <v>299</v>
      </c>
      <c r="C202" s="36">
        <v>0</v>
      </c>
      <c r="D202" s="33" t="str">
        <f t="shared" si="37"/>
        <v/>
      </c>
      <c r="E202" s="5"/>
    </row>
    <row r="203" spans="1:5" ht="14.25" customHeight="1" x14ac:dyDescent="0.25">
      <c r="A203" s="46">
        <v>5593</v>
      </c>
      <c r="B203" s="5" t="s">
        <v>300</v>
      </c>
      <c r="C203" s="36">
        <v>0</v>
      </c>
      <c r="D203" s="33" t="str">
        <f t="shared" si="37"/>
        <v/>
      </c>
      <c r="E203" s="5"/>
    </row>
    <row r="204" spans="1:5" ht="14.25" customHeight="1" x14ac:dyDescent="0.25">
      <c r="A204" s="46">
        <v>5594</v>
      </c>
      <c r="B204" s="5" t="s">
        <v>301</v>
      </c>
      <c r="C204" s="36">
        <v>0</v>
      </c>
      <c r="D204" s="33" t="str">
        <f t="shared" si="37"/>
        <v/>
      </c>
      <c r="E204" s="5"/>
    </row>
    <row r="205" spans="1:5" ht="14.25" customHeight="1" x14ac:dyDescent="0.25">
      <c r="A205" s="46">
        <v>5595</v>
      </c>
      <c r="B205" s="5" t="s">
        <v>302</v>
      </c>
      <c r="C205" s="36">
        <v>0</v>
      </c>
      <c r="D205" s="33" t="str">
        <f t="shared" si="37"/>
        <v/>
      </c>
      <c r="E205" s="5"/>
    </row>
    <row r="206" spans="1:5" ht="14.25" customHeight="1" x14ac:dyDescent="0.25">
      <c r="A206" s="46">
        <v>5596</v>
      </c>
      <c r="B206" s="5" t="s">
        <v>183</v>
      </c>
      <c r="C206" s="36">
        <v>0</v>
      </c>
      <c r="D206" s="33" t="str">
        <f t="shared" si="37"/>
        <v/>
      </c>
      <c r="E206" s="5"/>
    </row>
    <row r="207" spans="1:5" ht="14.25" customHeight="1" x14ac:dyDescent="0.25">
      <c r="A207" s="46">
        <v>5597</v>
      </c>
      <c r="B207" s="5" t="s">
        <v>303</v>
      </c>
      <c r="C207" s="36">
        <v>0</v>
      </c>
      <c r="D207" s="33" t="str">
        <f t="shared" si="37"/>
        <v/>
      </c>
      <c r="E207" s="5"/>
    </row>
    <row r="208" spans="1:5" ht="14.25" customHeight="1" x14ac:dyDescent="0.25">
      <c r="A208" s="46">
        <v>5598</v>
      </c>
      <c r="B208" s="5" t="s">
        <v>304</v>
      </c>
      <c r="C208" s="36">
        <v>0</v>
      </c>
      <c r="D208" s="33" t="str">
        <f t="shared" si="37"/>
        <v/>
      </c>
      <c r="E208" s="5"/>
    </row>
    <row r="209" spans="1:5" ht="14.25" customHeight="1" x14ac:dyDescent="0.25">
      <c r="A209" s="46">
        <v>5599</v>
      </c>
      <c r="B209" s="5" t="s">
        <v>305</v>
      </c>
      <c r="C209" s="36">
        <v>0</v>
      </c>
      <c r="D209" s="33" t="str">
        <f t="shared" si="37"/>
        <v/>
      </c>
      <c r="E209" s="5"/>
    </row>
    <row r="210" spans="1:5" ht="14.25" customHeight="1" x14ac:dyDescent="0.25">
      <c r="A210" s="45">
        <v>5600</v>
      </c>
      <c r="B210" s="31" t="s">
        <v>306</v>
      </c>
      <c r="C210" s="32">
        <v>0</v>
      </c>
      <c r="D210" s="33"/>
      <c r="E210" s="5"/>
    </row>
    <row r="211" spans="1:5" ht="14.25" customHeight="1" x14ac:dyDescent="0.25">
      <c r="A211" s="45">
        <v>5610</v>
      </c>
      <c r="B211" s="31" t="s">
        <v>307</v>
      </c>
      <c r="C211" s="32">
        <v>0</v>
      </c>
      <c r="D211" s="33" t="str">
        <f t="shared" ref="D211:D212" si="38">IFERROR(C211/$C$211,"")</f>
        <v/>
      </c>
      <c r="E211" s="5"/>
    </row>
    <row r="212" spans="1:5" ht="14.25" customHeight="1" x14ac:dyDescent="0.25">
      <c r="A212" s="46">
        <v>5611</v>
      </c>
      <c r="B212" s="5" t="s">
        <v>308</v>
      </c>
      <c r="C212" s="36">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sheetData>
  <autoFilter ref="A93:C212" xr:uid="{00000000-0009-0000-0000-000048000000}"/>
  <mergeCells count="4">
    <mergeCell ref="A1:C1"/>
    <mergeCell ref="A2:C2"/>
    <mergeCell ref="A3:C3"/>
    <mergeCell ref="A4:C4"/>
  </mergeCells>
  <pageMargins left="0.9055118110236221" right="0.70866141732283472" top="0.74803149606299213" bottom="0.74803149606299213" header="0" footer="0"/>
  <pageSetup scale="6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N173"/>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11" width="10.140625" bestFit="1" customWidth="1"/>
    <col min="12" max="12" width="11.7109375" bestFit="1" customWidth="1"/>
    <col min="13" max="13" width="10.140625" bestFit="1" customWidth="1"/>
    <col min="14" max="14" width="11.7109375" bestFit="1" customWidth="1"/>
    <col min="15" max="26" width="9.140625" customWidth="1"/>
  </cols>
  <sheetData>
    <row r="1" spans="1:8" ht="11.25" customHeight="1" x14ac:dyDescent="0.25">
      <c r="A1" s="522" t="s">
        <v>1968</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1961</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12.75" customHeight="1" x14ac:dyDescent="0.25">
      <c r="A9" s="53">
        <v>1114</v>
      </c>
      <c r="B9" s="25" t="s">
        <v>313</v>
      </c>
      <c r="C9" s="54">
        <v>27726294.760000002</v>
      </c>
      <c r="D9" s="25" t="s">
        <v>1603</v>
      </c>
      <c r="E9" s="25"/>
      <c r="F9" s="25"/>
      <c r="G9" s="25"/>
      <c r="H9" s="25"/>
    </row>
    <row r="10" spans="1:8" ht="12.75" customHeight="1" x14ac:dyDescent="0.25">
      <c r="A10" s="53">
        <v>1115</v>
      </c>
      <c r="B10" s="25" t="s">
        <v>314</v>
      </c>
      <c r="C10" s="54">
        <v>0</v>
      </c>
      <c r="D10" s="25"/>
      <c r="E10" s="25"/>
      <c r="F10" s="25"/>
      <c r="G10" s="25"/>
      <c r="H10" s="25"/>
    </row>
    <row r="11" spans="1:8" ht="12.75" customHeight="1" x14ac:dyDescent="0.25">
      <c r="A11" s="53">
        <v>1121</v>
      </c>
      <c r="B11" s="25" t="s">
        <v>315</v>
      </c>
      <c r="C11" s="54">
        <v>0</v>
      </c>
      <c r="D11" s="25"/>
      <c r="E11" s="25"/>
      <c r="F11" s="25"/>
      <c r="G11" s="25"/>
      <c r="H11" s="25"/>
    </row>
    <row r="12" spans="1:8" ht="9.75" customHeight="1" x14ac:dyDescent="0.25">
      <c r="A12" s="25"/>
      <c r="B12" s="25"/>
      <c r="C12" s="25"/>
      <c r="D12" s="25"/>
      <c r="E12" s="25"/>
      <c r="F12" s="25"/>
      <c r="G12" s="25"/>
      <c r="H12" s="25"/>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23.25" x14ac:dyDescent="0.25">
      <c r="A15" s="53">
        <v>1122</v>
      </c>
      <c r="B15" s="25" t="s">
        <v>318</v>
      </c>
      <c r="C15" s="54">
        <v>0</v>
      </c>
      <c r="D15" s="54">
        <v>0</v>
      </c>
      <c r="E15" s="54">
        <v>4313</v>
      </c>
      <c r="F15" s="54">
        <v>0</v>
      </c>
      <c r="G15" s="54">
        <v>0</v>
      </c>
      <c r="H15" s="229" t="s">
        <v>1547</v>
      </c>
    </row>
    <row r="16" spans="1:8" ht="19.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x14ac:dyDescent="0.25">
      <c r="A20" s="53">
        <v>1123</v>
      </c>
      <c r="B20" s="25" t="s">
        <v>326</v>
      </c>
      <c r="C20" s="54">
        <v>0</v>
      </c>
      <c r="D20" s="54">
        <v>0</v>
      </c>
      <c r="E20" s="54">
        <v>0</v>
      </c>
      <c r="F20" s="54">
        <v>0</v>
      </c>
      <c r="G20" s="54">
        <v>0</v>
      </c>
      <c r="H20" s="34"/>
    </row>
    <row r="21" spans="1:8" ht="23.25" x14ac:dyDescent="0.25">
      <c r="A21" s="53">
        <v>1125</v>
      </c>
      <c r="B21" s="25" t="s">
        <v>327</v>
      </c>
      <c r="C21" s="54">
        <v>10000</v>
      </c>
      <c r="D21" s="54">
        <v>0</v>
      </c>
      <c r="E21" s="54">
        <v>0</v>
      </c>
      <c r="F21" s="54">
        <v>0</v>
      </c>
      <c r="G21" s="54">
        <v>10000</v>
      </c>
      <c r="H21" s="229" t="s">
        <v>1625</v>
      </c>
    </row>
    <row r="22" spans="1:8" ht="12" customHeight="1" x14ac:dyDescent="0.25">
      <c r="A22" s="46">
        <v>1126</v>
      </c>
      <c r="B22" s="5" t="s">
        <v>328</v>
      </c>
      <c r="C22" s="54">
        <v>0</v>
      </c>
      <c r="D22" s="54">
        <v>0</v>
      </c>
      <c r="E22" s="54">
        <v>0</v>
      </c>
      <c r="F22" s="54">
        <v>0</v>
      </c>
      <c r="G22" s="54">
        <v>0</v>
      </c>
      <c r="H22" s="25"/>
    </row>
    <row r="23" spans="1:8" ht="12" customHeight="1" x14ac:dyDescent="0.25">
      <c r="A23" s="46">
        <v>1129</v>
      </c>
      <c r="B23" s="5" t="s">
        <v>329</v>
      </c>
      <c r="C23" s="54">
        <v>0</v>
      </c>
      <c r="D23" s="54">
        <v>0</v>
      </c>
      <c r="E23" s="54">
        <v>0</v>
      </c>
      <c r="F23" s="54">
        <v>0</v>
      </c>
      <c r="G23" s="54">
        <v>0</v>
      </c>
      <c r="H23" s="25"/>
    </row>
    <row r="24" spans="1:8" ht="12" customHeight="1" x14ac:dyDescent="0.25">
      <c r="A24" s="53">
        <v>1131</v>
      </c>
      <c r="B24" s="25" t="s">
        <v>330</v>
      </c>
      <c r="C24" s="54">
        <v>0</v>
      </c>
      <c r="D24" s="54">
        <v>0</v>
      </c>
      <c r="E24" s="54">
        <v>0</v>
      </c>
      <c r="F24" s="54">
        <v>0</v>
      </c>
      <c r="G24" s="54">
        <v>0</v>
      </c>
      <c r="H24" s="25"/>
    </row>
    <row r="25" spans="1:8" ht="12" customHeight="1" x14ac:dyDescent="0.25">
      <c r="A25" s="53">
        <v>1132</v>
      </c>
      <c r="B25" s="25" t="s">
        <v>331</v>
      </c>
      <c r="C25" s="54">
        <v>0</v>
      </c>
      <c r="D25" s="54">
        <v>0</v>
      </c>
      <c r="E25" s="54">
        <v>0</v>
      </c>
      <c r="F25" s="54">
        <v>0</v>
      </c>
      <c r="G25" s="54">
        <v>0</v>
      </c>
      <c r="H25" s="25"/>
    </row>
    <row r="26" spans="1:8" ht="12" customHeight="1" x14ac:dyDescent="0.25">
      <c r="A26" s="53">
        <v>1133</v>
      </c>
      <c r="B26" s="25" t="s">
        <v>332</v>
      </c>
      <c r="C26" s="54">
        <v>0</v>
      </c>
      <c r="D26" s="54">
        <v>0</v>
      </c>
      <c r="E26" s="54">
        <v>0</v>
      </c>
      <c r="F26" s="54">
        <v>0</v>
      </c>
      <c r="G26" s="54">
        <v>0</v>
      </c>
      <c r="H26" s="25"/>
    </row>
    <row r="27" spans="1:8" ht="12" customHeight="1" x14ac:dyDescent="0.25">
      <c r="A27" s="53">
        <v>1134</v>
      </c>
      <c r="B27" s="25" t="s">
        <v>333</v>
      </c>
      <c r="C27" s="54">
        <v>0</v>
      </c>
      <c r="D27" s="54">
        <v>0</v>
      </c>
      <c r="E27" s="54">
        <v>0</v>
      </c>
      <c r="F27" s="54">
        <v>0</v>
      </c>
      <c r="G27" s="54">
        <v>0</v>
      </c>
      <c r="H27" s="25"/>
    </row>
    <row r="28" spans="1:8" ht="12"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9.75" customHeight="1" x14ac:dyDescent="0.25">
      <c r="A32" s="53">
        <v>1140</v>
      </c>
      <c r="B32" s="25" t="s">
        <v>339</v>
      </c>
      <c r="C32" s="54">
        <v>0</v>
      </c>
      <c r="D32" s="25"/>
      <c r="E32" s="25"/>
      <c r="F32" s="25"/>
      <c r="G32" s="25"/>
      <c r="H32" s="25"/>
    </row>
    <row r="33" spans="1:6" ht="9.75" customHeight="1" x14ac:dyDescent="0.25">
      <c r="A33" s="53">
        <v>1141</v>
      </c>
      <c r="B33" s="25" t="s">
        <v>340</v>
      </c>
      <c r="C33" s="54">
        <v>0</v>
      </c>
      <c r="D33" s="25"/>
      <c r="E33" s="25"/>
      <c r="F33" s="25"/>
    </row>
    <row r="34" spans="1:6" ht="9.75" customHeight="1" x14ac:dyDescent="0.25">
      <c r="A34" s="53">
        <v>1142</v>
      </c>
      <c r="B34" s="25" t="s">
        <v>341</v>
      </c>
      <c r="C34" s="54">
        <v>0</v>
      </c>
      <c r="D34" s="25"/>
      <c r="E34" s="25"/>
      <c r="F34" s="25"/>
    </row>
    <row r="35" spans="1:6" ht="9.75" customHeight="1" x14ac:dyDescent="0.25">
      <c r="A35" s="53">
        <v>1143</v>
      </c>
      <c r="B35" s="25" t="s">
        <v>342</v>
      </c>
      <c r="C35" s="54">
        <v>0</v>
      </c>
      <c r="D35" s="25"/>
      <c r="E35" s="25"/>
      <c r="F35" s="25"/>
    </row>
    <row r="36" spans="1:6" ht="9.75" customHeight="1" x14ac:dyDescent="0.25">
      <c r="A36" s="53">
        <v>1144</v>
      </c>
      <c r="B36" s="25" t="s">
        <v>343</v>
      </c>
      <c r="C36" s="54">
        <v>0</v>
      </c>
      <c r="D36" s="25"/>
      <c r="E36" s="25"/>
      <c r="F36" s="25"/>
    </row>
    <row r="37" spans="1:6" ht="9.75" customHeight="1" x14ac:dyDescent="0.25">
      <c r="A37" s="53">
        <v>1145</v>
      </c>
      <c r="B37" s="25" t="s">
        <v>344</v>
      </c>
      <c r="C37" s="54">
        <v>0</v>
      </c>
      <c r="D37" s="25"/>
      <c r="E37" s="25"/>
      <c r="F37" s="25"/>
    </row>
    <row r="38" spans="1:6" ht="9.75" customHeight="1" x14ac:dyDescent="0.25">
      <c r="A38" s="25"/>
      <c r="B38" s="25"/>
      <c r="C38" s="25"/>
      <c r="D38" s="25"/>
      <c r="E38" s="25"/>
      <c r="F38" s="25"/>
    </row>
    <row r="39" spans="1:6" ht="9.75" customHeight="1" x14ac:dyDescent="0.25">
      <c r="A39" s="115" t="s">
        <v>345</v>
      </c>
      <c r="B39" s="115"/>
      <c r="C39" s="115"/>
      <c r="D39" s="115"/>
      <c r="E39" s="115"/>
      <c r="F39" s="115"/>
    </row>
    <row r="40" spans="1:6" ht="9.75" customHeight="1" x14ac:dyDescent="0.25">
      <c r="A40" s="28" t="s">
        <v>99</v>
      </c>
      <c r="B40" s="28" t="s">
        <v>100</v>
      </c>
      <c r="C40" s="28" t="s">
        <v>101</v>
      </c>
      <c r="D40" s="28" t="s">
        <v>337</v>
      </c>
      <c r="E40" s="28" t="s">
        <v>346</v>
      </c>
      <c r="F40" s="28" t="s">
        <v>338</v>
      </c>
    </row>
    <row r="41" spans="1:6" x14ac:dyDescent="0.25">
      <c r="A41" s="53">
        <v>1150</v>
      </c>
      <c r="B41" s="25" t="s">
        <v>347</v>
      </c>
      <c r="C41" s="54">
        <v>0</v>
      </c>
      <c r="D41" s="25"/>
      <c r="E41" s="25"/>
      <c r="F41" s="25"/>
    </row>
    <row r="42" spans="1:6" x14ac:dyDescent="0.25">
      <c r="A42" s="53">
        <v>1151</v>
      </c>
      <c r="B42" s="25" t="s">
        <v>348</v>
      </c>
      <c r="C42" s="54">
        <v>0</v>
      </c>
      <c r="D42" s="25"/>
      <c r="E42" s="25"/>
      <c r="F42" s="25"/>
    </row>
    <row r="43" spans="1:6" ht="9.75" customHeight="1" x14ac:dyDescent="0.25">
      <c r="A43" s="25"/>
      <c r="B43" s="25"/>
      <c r="C43" s="25"/>
      <c r="D43" s="25"/>
      <c r="E43" s="25"/>
      <c r="F43" s="25"/>
    </row>
    <row r="44" spans="1:6" ht="9.75" customHeight="1" x14ac:dyDescent="0.25">
      <c r="A44" s="115" t="s">
        <v>349</v>
      </c>
      <c r="B44" s="115"/>
      <c r="C44" s="115"/>
      <c r="D44" s="115"/>
      <c r="E44" s="115"/>
      <c r="F44" s="115"/>
    </row>
    <row r="45" spans="1:6" ht="9.75" customHeight="1" x14ac:dyDescent="0.25">
      <c r="A45" s="28" t="s">
        <v>99</v>
      </c>
      <c r="B45" s="28" t="s">
        <v>100</v>
      </c>
      <c r="C45" s="28" t="s">
        <v>101</v>
      </c>
      <c r="D45" s="28" t="s">
        <v>312</v>
      </c>
      <c r="E45" s="28" t="s">
        <v>325</v>
      </c>
      <c r="F45" s="28"/>
    </row>
    <row r="46" spans="1:6" ht="9.75" customHeight="1" x14ac:dyDescent="0.25">
      <c r="A46" s="53">
        <v>1213</v>
      </c>
      <c r="B46" s="25" t="s">
        <v>350</v>
      </c>
      <c r="C46" s="54">
        <v>0</v>
      </c>
      <c r="D46" s="25"/>
      <c r="E46" s="25"/>
      <c r="F46" s="25"/>
    </row>
    <row r="47" spans="1:6" ht="9.75" customHeight="1" x14ac:dyDescent="0.25">
      <c r="A47" s="25"/>
      <c r="B47" s="25"/>
      <c r="C47" s="25"/>
      <c r="D47" s="25"/>
      <c r="E47" s="25"/>
      <c r="F47" s="25"/>
    </row>
    <row r="48" spans="1:6" ht="9.75" customHeight="1" x14ac:dyDescent="0.25">
      <c r="A48" s="115" t="s">
        <v>351</v>
      </c>
      <c r="B48" s="115"/>
      <c r="C48" s="115"/>
      <c r="D48" s="115"/>
      <c r="E48" s="115"/>
      <c r="F48" s="115"/>
    </row>
    <row r="49" spans="1:14" ht="9.75" customHeight="1" x14ac:dyDescent="0.25">
      <c r="A49" s="28" t="s">
        <v>99</v>
      </c>
      <c r="B49" s="28" t="s">
        <v>100</v>
      </c>
      <c r="C49" s="28" t="s">
        <v>101</v>
      </c>
      <c r="D49" s="28"/>
      <c r="E49" s="28"/>
      <c r="F49" s="28"/>
      <c r="G49" s="28"/>
      <c r="H49" s="28"/>
      <c r="I49" s="25"/>
      <c r="J49" s="25"/>
    </row>
    <row r="50" spans="1:14" ht="9.75" customHeight="1" x14ac:dyDescent="0.25">
      <c r="A50" s="53">
        <v>1211</v>
      </c>
      <c r="B50" s="25" t="s">
        <v>352</v>
      </c>
      <c r="C50" s="54">
        <v>0</v>
      </c>
      <c r="D50" s="25"/>
      <c r="E50" s="25"/>
      <c r="F50" s="25"/>
      <c r="G50" s="25"/>
      <c r="H50" s="25"/>
      <c r="I50" s="25"/>
      <c r="J50" s="25"/>
    </row>
    <row r="51" spans="1:14" ht="9.75" customHeight="1" x14ac:dyDescent="0.25">
      <c r="A51" s="53">
        <v>1212</v>
      </c>
      <c r="B51" s="25" t="s">
        <v>353</v>
      </c>
      <c r="C51" s="54">
        <v>0</v>
      </c>
      <c r="D51" s="25"/>
      <c r="E51" s="25"/>
      <c r="F51" s="25"/>
      <c r="G51" s="25"/>
      <c r="H51" s="25"/>
      <c r="I51" s="25"/>
      <c r="J51" s="25"/>
    </row>
    <row r="52" spans="1:14" ht="9.75" customHeight="1" x14ac:dyDescent="0.25">
      <c r="A52" s="53">
        <v>1214</v>
      </c>
      <c r="B52" s="25" t="s">
        <v>354</v>
      </c>
      <c r="C52" s="54">
        <v>0</v>
      </c>
      <c r="D52" s="25"/>
      <c r="E52" s="25"/>
      <c r="F52" s="25"/>
      <c r="G52" s="25"/>
      <c r="H52" s="25"/>
      <c r="I52" s="25"/>
      <c r="J52" s="25"/>
    </row>
    <row r="53" spans="1:14" ht="9.75" customHeight="1" x14ac:dyDescent="0.25">
      <c r="A53" s="25"/>
      <c r="B53" s="25"/>
      <c r="C53" s="25"/>
      <c r="D53" s="25"/>
      <c r="E53" s="25"/>
      <c r="F53" s="25"/>
      <c r="G53" s="25"/>
      <c r="H53" s="25"/>
      <c r="I53" s="25"/>
      <c r="J53" s="25"/>
    </row>
    <row r="54" spans="1:14" ht="9.75" customHeight="1" x14ac:dyDescent="0.25">
      <c r="A54" s="115" t="s">
        <v>355</v>
      </c>
      <c r="B54" s="115"/>
      <c r="C54" s="115"/>
      <c r="D54" s="115"/>
      <c r="E54" s="115"/>
      <c r="F54" s="115"/>
      <c r="G54" s="115"/>
      <c r="H54" s="115"/>
      <c r="I54" s="115"/>
      <c r="J54" s="115"/>
    </row>
    <row r="55" spans="1:14" ht="9.75" customHeight="1" x14ac:dyDescent="0.25">
      <c r="A55" s="28" t="s">
        <v>99</v>
      </c>
      <c r="B55" s="28" t="s">
        <v>100</v>
      </c>
      <c r="C55" s="28" t="s">
        <v>101</v>
      </c>
      <c r="D55" s="28" t="s">
        <v>356</v>
      </c>
      <c r="E55" s="28" t="s">
        <v>357</v>
      </c>
      <c r="F55" s="28" t="s">
        <v>358</v>
      </c>
      <c r="G55" s="28" t="s">
        <v>359</v>
      </c>
      <c r="H55" s="28" t="s">
        <v>360</v>
      </c>
      <c r="I55" s="28" t="s">
        <v>361</v>
      </c>
      <c r="J55" s="28" t="s">
        <v>362</v>
      </c>
    </row>
    <row r="56" spans="1:14" ht="23.25" x14ac:dyDescent="0.25">
      <c r="A56" s="53">
        <v>1230</v>
      </c>
      <c r="B56" s="25" t="s">
        <v>363</v>
      </c>
      <c r="C56" s="54">
        <v>1238475.22</v>
      </c>
      <c r="D56" s="54">
        <v>0</v>
      </c>
      <c r="E56" s="54">
        <v>0</v>
      </c>
      <c r="F56" s="229" t="s">
        <v>1626</v>
      </c>
      <c r="G56" s="25"/>
      <c r="H56" s="25"/>
      <c r="I56" s="25" t="s">
        <v>1627</v>
      </c>
      <c r="J56" s="25"/>
    </row>
    <row r="57" spans="1:14" ht="13.5" customHeight="1" x14ac:dyDescent="0.25">
      <c r="A57" s="53">
        <v>1231</v>
      </c>
      <c r="B57" s="25" t="s">
        <v>364</v>
      </c>
      <c r="C57" s="54">
        <v>0</v>
      </c>
      <c r="D57" s="54">
        <v>0</v>
      </c>
      <c r="E57" s="54">
        <v>0</v>
      </c>
      <c r="F57" s="25"/>
      <c r="G57" s="25"/>
      <c r="H57" s="25"/>
      <c r="I57" s="25"/>
      <c r="J57" s="25"/>
    </row>
    <row r="58" spans="1:14" ht="9.75" customHeight="1" x14ac:dyDescent="0.25">
      <c r="A58" s="53">
        <v>1232</v>
      </c>
      <c r="B58" s="25" t="s">
        <v>365</v>
      </c>
      <c r="C58" s="54">
        <v>0</v>
      </c>
      <c r="D58" s="54">
        <v>0</v>
      </c>
      <c r="E58" s="54">
        <v>0</v>
      </c>
      <c r="F58" s="25"/>
      <c r="G58" s="25"/>
      <c r="H58" s="25"/>
      <c r="I58" s="25"/>
      <c r="J58" s="25"/>
    </row>
    <row r="59" spans="1:14" ht="9.75" customHeight="1" x14ac:dyDescent="0.25">
      <c r="A59" s="53">
        <v>1233</v>
      </c>
      <c r="B59" s="25" t="s">
        <v>366</v>
      </c>
      <c r="C59" s="54">
        <v>0</v>
      </c>
      <c r="D59" s="54">
        <v>0</v>
      </c>
      <c r="E59" s="54">
        <v>0</v>
      </c>
      <c r="F59" s="25"/>
      <c r="G59" s="25"/>
      <c r="H59" s="25"/>
      <c r="I59" s="25"/>
      <c r="J59" s="25"/>
    </row>
    <row r="60" spans="1:14" ht="9.75" customHeight="1" x14ac:dyDescent="0.25">
      <c r="A60" s="53">
        <v>1234</v>
      </c>
      <c r="B60" s="25" t="s">
        <v>367</v>
      </c>
      <c r="C60" s="54">
        <v>0</v>
      </c>
      <c r="D60" s="54">
        <v>0</v>
      </c>
      <c r="E60" s="54">
        <v>0</v>
      </c>
      <c r="F60" s="25"/>
      <c r="G60" s="25"/>
      <c r="H60" s="25"/>
      <c r="I60" s="25"/>
      <c r="J60" s="25"/>
    </row>
    <row r="61" spans="1:14" ht="9.75" customHeight="1" x14ac:dyDescent="0.25">
      <c r="A61" s="53">
        <v>1235</v>
      </c>
      <c r="B61" s="25" t="s">
        <v>368</v>
      </c>
      <c r="C61" s="54">
        <v>0</v>
      </c>
      <c r="D61" s="54">
        <v>0</v>
      </c>
      <c r="E61" s="54">
        <v>0</v>
      </c>
      <c r="F61" s="25"/>
      <c r="G61" s="54"/>
      <c r="H61" s="25"/>
      <c r="I61" s="25"/>
      <c r="J61" s="25"/>
    </row>
    <row r="62" spans="1:14" ht="23.25" x14ac:dyDescent="0.25">
      <c r="A62" s="53">
        <v>1236</v>
      </c>
      <c r="B62" s="25" t="s">
        <v>369</v>
      </c>
      <c r="C62" s="54">
        <v>1238475.22</v>
      </c>
      <c r="D62" s="54">
        <v>0</v>
      </c>
      <c r="E62" s="54">
        <v>0</v>
      </c>
      <c r="F62" s="229" t="s">
        <v>1626</v>
      </c>
      <c r="G62" s="25"/>
      <c r="H62" s="25"/>
      <c r="I62" s="25" t="s">
        <v>1627</v>
      </c>
      <c r="J62" s="25"/>
    </row>
    <row r="63" spans="1:14" ht="14.25" customHeight="1" x14ac:dyDescent="0.25">
      <c r="A63" s="53">
        <v>1239</v>
      </c>
      <c r="B63" s="25" t="s">
        <v>370</v>
      </c>
      <c r="C63" s="54">
        <v>0</v>
      </c>
      <c r="D63" s="54">
        <v>0</v>
      </c>
      <c r="E63" s="54">
        <v>0</v>
      </c>
      <c r="F63" s="25"/>
      <c r="G63" s="25"/>
      <c r="H63" s="25"/>
      <c r="I63" s="25"/>
      <c r="J63" s="25"/>
    </row>
    <row r="64" spans="1:14" ht="124.5" x14ac:dyDescent="0.25">
      <c r="A64" s="53">
        <v>1240</v>
      </c>
      <c r="B64" s="25" t="s">
        <v>371</v>
      </c>
      <c r="C64" s="54">
        <v>7681012.7599999998</v>
      </c>
      <c r="D64" s="54">
        <v>498133.76000000001</v>
      </c>
      <c r="E64" s="54">
        <v>6536169.6100000003</v>
      </c>
      <c r="F64" s="34" t="s">
        <v>1628</v>
      </c>
      <c r="G64" s="34" t="s">
        <v>1629</v>
      </c>
      <c r="H64" s="25" t="s">
        <v>1550</v>
      </c>
      <c r="I64" s="34" t="s">
        <v>1630</v>
      </c>
      <c r="J64" s="34" t="s">
        <v>1549</v>
      </c>
      <c r="K64" s="65"/>
      <c r="L64" s="65"/>
      <c r="M64" s="65"/>
      <c r="N64" s="65"/>
    </row>
    <row r="65" spans="1:12" ht="124.5" x14ac:dyDescent="0.25">
      <c r="A65" s="53">
        <v>1241</v>
      </c>
      <c r="B65" s="25" t="s">
        <v>372</v>
      </c>
      <c r="C65" s="54">
        <v>5233030.4800000004</v>
      </c>
      <c r="D65" s="54">
        <v>484835.78</v>
      </c>
      <c r="E65" s="54">
        <v>4168426.97</v>
      </c>
      <c r="F65" s="229" t="s">
        <v>1631</v>
      </c>
      <c r="G65" s="229" t="s">
        <v>1632</v>
      </c>
      <c r="H65" s="229" t="s">
        <v>1550</v>
      </c>
      <c r="I65" s="34" t="s">
        <v>1630</v>
      </c>
      <c r="J65" s="34" t="s">
        <v>1633</v>
      </c>
    </row>
    <row r="66" spans="1:12" ht="124.5" x14ac:dyDescent="0.25">
      <c r="A66" s="53">
        <v>1242</v>
      </c>
      <c r="B66" s="25" t="s">
        <v>373</v>
      </c>
      <c r="C66" s="54">
        <v>9623.48</v>
      </c>
      <c r="D66" s="54">
        <v>0</v>
      </c>
      <c r="E66" s="54">
        <v>9623.48</v>
      </c>
      <c r="F66" s="229" t="s">
        <v>1634</v>
      </c>
      <c r="G66" s="264">
        <v>0.1</v>
      </c>
      <c r="H66" s="229" t="s">
        <v>1550</v>
      </c>
      <c r="I66" s="34" t="s">
        <v>1630</v>
      </c>
      <c r="J66" s="25" t="s">
        <v>1635</v>
      </c>
    </row>
    <row r="67" spans="1:12" ht="12" customHeight="1" x14ac:dyDescent="0.25">
      <c r="A67" s="53">
        <v>1243</v>
      </c>
      <c r="B67" s="25" t="s">
        <v>374</v>
      </c>
      <c r="C67" s="54">
        <v>0</v>
      </c>
      <c r="D67" s="54">
        <v>0</v>
      </c>
      <c r="E67" s="54">
        <v>0</v>
      </c>
      <c r="F67" s="229"/>
      <c r="G67" s="229"/>
      <c r="H67" s="229"/>
      <c r="I67" s="25"/>
      <c r="J67" s="25"/>
    </row>
    <row r="68" spans="1:12" ht="124.5" x14ac:dyDescent="0.25">
      <c r="A68" s="53">
        <v>1244</v>
      </c>
      <c r="B68" s="25" t="s">
        <v>375</v>
      </c>
      <c r="C68" s="54">
        <v>2075518.83</v>
      </c>
      <c r="D68" s="54">
        <v>0</v>
      </c>
      <c r="E68" s="54">
        <v>2075518.83</v>
      </c>
      <c r="F68" s="229" t="s">
        <v>1636</v>
      </c>
      <c r="G68" s="265">
        <v>0.25</v>
      </c>
      <c r="H68" s="229" t="s">
        <v>1550</v>
      </c>
      <c r="I68" s="25" t="s">
        <v>1627</v>
      </c>
      <c r="J68" s="34" t="s">
        <v>1637</v>
      </c>
    </row>
    <row r="69" spans="1:12" ht="12" customHeight="1" x14ac:dyDescent="0.25">
      <c r="A69" s="53">
        <v>1245</v>
      </c>
      <c r="B69" s="25" t="s">
        <v>376</v>
      </c>
      <c r="C69" s="54">
        <v>0</v>
      </c>
      <c r="D69" s="54">
        <v>0</v>
      </c>
      <c r="E69" s="54">
        <v>0</v>
      </c>
      <c r="F69" s="229"/>
      <c r="G69" s="229" t="s">
        <v>1638</v>
      </c>
      <c r="H69" s="229"/>
      <c r="I69" s="25"/>
      <c r="J69" s="25"/>
    </row>
    <row r="70" spans="1:12" ht="124.5" x14ac:dyDescent="0.25">
      <c r="A70" s="53">
        <v>1246</v>
      </c>
      <c r="B70" s="25" t="s">
        <v>377</v>
      </c>
      <c r="C70" s="54">
        <v>362839.97</v>
      </c>
      <c r="D70" s="54">
        <v>13297.98</v>
      </c>
      <c r="E70" s="54">
        <v>282600.33</v>
      </c>
      <c r="F70" s="229" t="s">
        <v>1636</v>
      </c>
      <c r="G70" s="229" t="s">
        <v>1639</v>
      </c>
      <c r="H70" s="229" t="s">
        <v>1550</v>
      </c>
      <c r="I70" s="34" t="s">
        <v>1630</v>
      </c>
      <c r="J70" s="34" t="s">
        <v>1640</v>
      </c>
      <c r="L70" s="65"/>
    </row>
    <row r="71" spans="1:12" ht="12" customHeight="1" x14ac:dyDescent="0.25">
      <c r="A71" s="53">
        <v>1247</v>
      </c>
      <c r="B71" s="25" t="s">
        <v>378</v>
      </c>
      <c r="C71" s="54">
        <v>0</v>
      </c>
      <c r="D71" s="54">
        <v>0</v>
      </c>
      <c r="E71" s="54">
        <v>0</v>
      </c>
      <c r="F71" s="229">
        <v>0</v>
      </c>
      <c r="G71" s="229"/>
      <c r="H71" s="229"/>
      <c r="I71" s="25"/>
      <c r="J71" s="25"/>
    </row>
    <row r="72" spans="1:12" ht="12" customHeight="1" x14ac:dyDescent="0.25">
      <c r="A72" s="53">
        <v>1248</v>
      </c>
      <c r="B72" s="25" t="s">
        <v>379</v>
      </c>
      <c r="C72" s="54">
        <v>0</v>
      </c>
      <c r="D72" s="54">
        <v>0</v>
      </c>
      <c r="E72" s="54">
        <v>0</v>
      </c>
      <c r="F72" s="229">
        <v>0</v>
      </c>
      <c r="G72" s="229"/>
      <c r="H72" s="229"/>
      <c r="I72" s="25"/>
      <c r="J72" s="25"/>
    </row>
    <row r="73" spans="1:12" ht="9.75" customHeight="1" x14ac:dyDescent="0.25">
      <c r="A73" s="25"/>
      <c r="B73" s="25"/>
      <c r="C73" s="25">
        <v>0</v>
      </c>
      <c r="D73" s="25"/>
      <c r="E73" s="25"/>
      <c r="F73" s="25"/>
      <c r="G73" s="25"/>
      <c r="H73" s="25"/>
      <c r="I73" s="25"/>
      <c r="J73" s="25"/>
    </row>
    <row r="74" spans="1:12" ht="9.75" customHeight="1" x14ac:dyDescent="0.25">
      <c r="A74" s="115" t="s">
        <v>380</v>
      </c>
      <c r="B74" s="115"/>
      <c r="C74" s="115"/>
      <c r="D74" s="115"/>
      <c r="E74" s="115"/>
      <c r="F74" s="115"/>
      <c r="G74" s="115"/>
      <c r="H74" s="25"/>
      <c r="I74" s="25"/>
      <c r="J74" s="25"/>
    </row>
    <row r="75" spans="1:12" ht="9.75" customHeight="1" x14ac:dyDescent="0.25">
      <c r="A75" s="28" t="s">
        <v>99</v>
      </c>
      <c r="B75" s="28" t="s">
        <v>100</v>
      </c>
      <c r="C75" s="28" t="s">
        <v>101</v>
      </c>
      <c r="D75" s="28" t="s">
        <v>381</v>
      </c>
      <c r="E75" s="28" t="s">
        <v>382</v>
      </c>
      <c r="F75" s="28" t="s">
        <v>383</v>
      </c>
      <c r="G75" s="28" t="s">
        <v>384</v>
      </c>
      <c r="H75" s="25"/>
      <c r="I75" s="25"/>
      <c r="J75" s="25"/>
    </row>
    <row r="76" spans="1:12" ht="113.25" x14ac:dyDescent="0.25">
      <c r="A76" s="53">
        <v>1250</v>
      </c>
      <c r="B76" s="25" t="s">
        <v>385</v>
      </c>
      <c r="C76" s="54">
        <v>5192005.59</v>
      </c>
      <c r="D76" s="54">
        <v>385084.07</v>
      </c>
      <c r="E76" s="54">
        <v>4838547.95</v>
      </c>
      <c r="F76" s="229" t="s">
        <v>1641</v>
      </c>
      <c r="G76" s="266">
        <v>0.15</v>
      </c>
      <c r="H76" s="267"/>
      <c r="I76" s="54"/>
      <c r="J76" s="25"/>
    </row>
    <row r="77" spans="1:12" ht="113.25" x14ac:dyDescent="0.25">
      <c r="A77" s="53">
        <v>1251</v>
      </c>
      <c r="B77" s="25" t="s">
        <v>386</v>
      </c>
      <c r="C77" s="54">
        <v>4760669.0199999996</v>
      </c>
      <c r="D77" s="54">
        <v>368900.13</v>
      </c>
      <c r="E77" s="54">
        <v>4411746.4400000004</v>
      </c>
      <c r="F77" s="229" t="s">
        <v>1641</v>
      </c>
      <c r="G77" s="266">
        <v>0.15</v>
      </c>
      <c r="H77" s="229"/>
      <c r="I77" s="54"/>
      <c r="J77" s="25"/>
    </row>
    <row r="78" spans="1:12" ht="9.75" customHeight="1" x14ac:dyDescent="0.25">
      <c r="A78" s="53">
        <v>1252</v>
      </c>
      <c r="B78" s="25" t="s">
        <v>387</v>
      </c>
      <c r="C78" s="54">
        <v>0</v>
      </c>
      <c r="D78" s="54">
        <v>0</v>
      </c>
      <c r="E78" s="54">
        <v>0</v>
      </c>
      <c r="F78" s="229"/>
      <c r="G78" s="266"/>
      <c r="H78" s="229"/>
      <c r="I78" s="25"/>
      <c r="J78" s="25"/>
    </row>
    <row r="79" spans="1:12" ht="9.75" customHeight="1" x14ac:dyDescent="0.25">
      <c r="A79" s="53">
        <v>1253</v>
      </c>
      <c r="B79" s="25" t="s">
        <v>388</v>
      </c>
      <c r="C79" s="54">
        <v>0</v>
      </c>
      <c r="D79" s="54">
        <v>0</v>
      </c>
      <c r="E79" s="54">
        <v>0</v>
      </c>
      <c r="F79" s="229"/>
      <c r="G79" s="266"/>
      <c r="H79" s="229"/>
      <c r="I79" s="25"/>
      <c r="J79" s="25"/>
    </row>
    <row r="80" spans="1:12" ht="113.25" x14ac:dyDescent="0.25">
      <c r="A80" s="53">
        <v>1254</v>
      </c>
      <c r="B80" s="25" t="s">
        <v>389</v>
      </c>
      <c r="C80" s="54">
        <v>431336.57</v>
      </c>
      <c r="D80" s="54">
        <v>16183.94</v>
      </c>
      <c r="E80" s="54">
        <v>426801.51</v>
      </c>
      <c r="F80" s="229" t="s">
        <v>1641</v>
      </c>
      <c r="G80" s="266">
        <v>0.15</v>
      </c>
      <c r="H80" s="229"/>
      <c r="I80" s="54"/>
      <c r="J80" s="25"/>
    </row>
    <row r="81" spans="1:8" ht="9.75" customHeight="1" x14ac:dyDescent="0.25">
      <c r="A81" s="53">
        <v>1259</v>
      </c>
      <c r="B81" s="25" t="s">
        <v>390</v>
      </c>
      <c r="C81" s="54">
        <v>0</v>
      </c>
      <c r="D81" s="54">
        <v>0</v>
      </c>
      <c r="E81" s="54">
        <v>0</v>
      </c>
      <c r="F81" s="229"/>
      <c r="G81" s="266"/>
      <c r="H81" s="229"/>
    </row>
    <row r="82" spans="1:8" ht="9.75" customHeight="1" x14ac:dyDescent="0.25">
      <c r="A82" s="53">
        <v>1270</v>
      </c>
      <c r="B82" s="25" t="s">
        <v>391</v>
      </c>
      <c r="C82" s="54">
        <v>57707</v>
      </c>
      <c r="D82" s="54">
        <v>0</v>
      </c>
      <c r="E82" s="54">
        <v>0</v>
      </c>
      <c r="F82" s="229"/>
      <c r="G82" s="229"/>
      <c r="H82" s="229"/>
    </row>
    <row r="83" spans="1:8" ht="9.75" customHeight="1" x14ac:dyDescent="0.25">
      <c r="A83" s="53">
        <v>1271</v>
      </c>
      <c r="B83" s="25" t="s">
        <v>392</v>
      </c>
      <c r="C83" s="54">
        <v>0</v>
      </c>
      <c r="D83" s="54">
        <v>0</v>
      </c>
      <c r="E83" s="54">
        <v>0</v>
      </c>
      <c r="F83" s="229"/>
      <c r="G83" s="229"/>
      <c r="H83" s="229"/>
    </row>
    <row r="84" spans="1:8" ht="9.75" customHeight="1" x14ac:dyDescent="0.25">
      <c r="A84" s="53">
        <v>1272</v>
      </c>
      <c r="B84" s="25" t="s">
        <v>393</v>
      </c>
      <c r="C84" s="54">
        <v>0</v>
      </c>
      <c r="D84" s="54">
        <v>0</v>
      </c>
      <c r="E84" s="54">
        <v>0</v>
      </c>
      <c r="F84" s="229"/>
      <c r="G84" s="229"/>
      <c r="H84" s="229"/>
    </row>
    <row r="85" spans="1:8" ht="9.75" customHeight="1" x14ac:dyDescent="0.25">
      <c r="A85" s="53">
        <v>1273</v>
      </c>
      <c r="B85" s="25" t="s">
        <v>394</v>
      </c>
      <c r="C85" s="54">
        <v>0</v>
      </c>
      <c r="D85" s="54">
        <v>0</v>
      </c>
      <c r="E85" s="54">
        <v>0</v>
      </c>
      <c r="F85" s="229"/>
      <c r="G85" s="229"/>
      <c r="H85" s="229"/>
    </row>
    <row r="86" spans="1:8" ht="9.75" customHeight="1" x14ac:dyDescent="0.25">
      <c r="A86" s="53">
        <v>1274</v>
      </c>
      <c r="B86" s="25" t="s">
        <v>395</v>
      </c>
      <c r="C86" s="54">
        <v>4230</v>
      </c>
      <c r="D86" s="54">
        <v>0</v>
      </c>
      <c r="E86" s="54">
        <v>0</v>
      </c>
      <c r="F86" s="229"/>
      <c r="G86" s="229"/>
      <c r="H86" s="229"/>
    </row>
    <row r="87" spans="1:8" x14ac:dyDescent="0.25">
      <c r="A87" s="53">
        <v>1275</v>
      </c>
      <c r="B87" s="25" t="s">
        <v>396</v>
      </c>
      <c r="C87" s="54">
        <v>53477</v>
      </c>
      <c r="D87" s="54">
        <v>0</v>
      </c>
      <c r="E87" s="54">
        <v>0</v>
      </c>
      <c r="F87" s="229"/>
      <c r="G87" s="229"/>
      <c r="H87" s="229"/>
    </row>
    <row r="88" spans="1:8" ht="9.75" customHeight="1" x14ac:dyDescent="0.25">
      <c r="A88" s="53">
        <v>1279</v>
      </c>
      <c r="B88" s="25" t="s">
        <v>397</v>
      </c>
      <c r="C88" s="54">
        <v>0</v>
      </c>
      <c r="D88" s="54">
        <v>0</v>
      </c>
      <c r="E88" s="54">
        <v>0</v>
      </c>
      <c r="F88" s="218"/>
      <c r="G88" s="218"/>
      <c r="H88" s="218"/>
    </row>
    <row r="89" spans="1:8" ht="9.75" customHeight="1" x14ac:dyDescent="0.25">
      <c r="A89" s="25"/>
      <c r="B89" s="25"/>
      <c r="C89" s="25"/>
      <c r="D89" s="25"/>
      <c r="E89" s="25"/>
      <c r="F89" s="25"/>
      <c r="G89" s="25"/>
    </row>
    <row r="90" spans="1:8" ht="9.75" customHeight="1" x14ac:dyDescent="0.25">
      <c r="A90" s="115" t="s">
        <v>398</v>
      </c>
      <c r="B90" s="115"/>
      <c r="C90" s="115"/>
      <c r="D90" s="115"/>
      <c r="E90" s="115"/>
      <c r="F90" s="115"/>
      <c r="G90" s="115"/>
    </row>
    <row r="91" spans="1:8" ht="9.75" customHeight="1" x14ac:dyDescent="0.25">
      <c r="A91" s="28" t="s">
        <v>99</v>
      </c>
      <c r="B91" s="28" t="s">
        <v>100</v>
      </c>
      <c r="C91" s="28" t="s">
        <v>101</v>
      </c>
      <c r="D91" s="28" t="s">
        <v>360</v>
      </c>
      <c r="E91" s="28"/>
      <c r="F91" s="28"/>
      <c r="G91" s="28"/>
    </row>
    <row r="92" spans="1:8" ht="9.75" customHeight="1" x14ac:dyDescent="0.25">
      <c r="A92" s="53">
        <v>1160</v>
      </c>
      <c r="B92" s="25" t="s">
        <v>399</v>
      </c>
      <c r="C92" s="54">
        <v>0</v>
      </c>
      <c r="D92" s="25"/>
      <c r="E92" s="25"/>
      <c r="F92" s="25"/>
      <c r="G92" s="25"/>
    </row>
    <row r="93" spans="1:8" ht="9.75" customHeight="1" x14ac:dyDescent="0.25">
      <c r="A93" s="53">
        <v>1161</v>
      </c>
      <c r="B93" s="25" t="s">
        <v>400</v>
      </c>
      <c r="C93" s="54">
        <v>0</v>
      </c>
      <c r="D93" s="25"/>
      <c r="E93" s="25"/>
      <c r="F93" s="25"/>
      <c r="G93" s="25"/>
    </row>
    <row r="94" spans="1:8" ht="9.75" customHeight="1" x14ac:dyDescent="0.25">
      <c r="A94" s="53">
        <v>1162</v>
      </c>
      <c r="B94" s="25" t="s">
        <v>401</v>
      </c>
      <c r="C94" s="54">
        <v>0</v>
      </c>
      <c r="D94" s="25"/>
      <c r="E94" s="25"/>
      <c r="F94" s="25"/>
      <c r="G94" s="25"/>
    </row>
    <row r="95" spans="1:8" ht="9.75" customHeight="1" x14ac:dyDescent="0.25">
      <c r="A95" s="25"/>
      <c r="B95" s="25"/>
      <c r="C95" s="25"/>
      <c r="D95" s="25"/>
      <c r="E95" s="25"/>
      <c r="F95" s="25"/>
      <c r="G95" s="25"/>
    </row>
    <row r="96" spans="1:8" ht="9.75" customHeight="1" x14ac:dyDescent="0.25">
      <c r="A96" s="115" t="s">
        <v>402</v>
      </c>
      <c r="B96" s="115"/>
      <c r="C96" s="115"/>
      <c r="D96" s="115"/>
      <c r="E96" s="115"/>
      <c r="F96" s="115"/>
      <c r="G96" s="115"/>
    </row>
    <row r="97" spans="1:9" ht="9.75" customHeight="1" x14ac:dyDescent="0.25">
      <c r="A97" s="28" t="s">
        <v>99</v>
      </c>
      <c r="B97" s="28" t="s">
        <v>100</v>
      </c>
      <c r="C97" s="28" t="s">
        <v>101</v>
      </c>
      <c r="D97" s="28" t="s">
        <v>325</v>
      </c>
      <c r="E97" s="28"/>
      <c r="F97" s="28"/>
      <c r="G97" s="28"/>
      <c r="H97" s="28"/>
    </row>
    <row r="98" spans="1:9" ht="9.75" customHeight="1" x14ac:dyDescent="0.25">
      <c r="A98" s="53">
        <v>1190</v>
      </c>
      <c r="B98" s="25" t="s">
        <v>403</v>
      </c>
      <c r="C98" s="54">
        <v>0</v>
      </c>
      <c r="D98" s="25"/>
      <c r="E98" s="25"/>
      <c r="F98" s="25"/>
      <c r="G98" s="25"/>
      <c r="H98" s="25"/>
    </row>
    <row r="99" spans="1:9" ht="9.75" customHeight="1" x14ac:dyDescent="0.25">
      <c r="A99" s="53">
        <v>1191</v>
      </c>
      <c r="B99" s="25" t="s">
        <v>404</v>
      </c>
      <c r="C99" s="54">
        <v>0</v>
      </c>
      <c r="D99" s="25"/>
      <c r="E99" s="25"/>
      <c r="F99" s="25"/>
      <c r="G99" s="25"/>
      <c r="H99" s="25"/>
    </row>
    <row r="100" spans="1:9" ht="9.75" customHeight="1" x14ac:dyDescent="0.25">
      <c r="A100" s="53">
        <v>1192</v>
      </c>
      <c r="B100" s="25" t="s">
        <v>405</v>
      </c>
      <c r="C100" s="54">
        <v>0</v>
      </c>
      <c r="D100" s="25"/>
      <c r="E100" s="25"/>
      <c r="F100" s="25"/>
      <c r="G100" s="25"/>
      <c r="H100" s="25"/>
    </row>
    <row r="101" spans="1:9" ht="9.75" customHeight="1" x14ac:dyDescent="0.25">
      <c r="A101" s="53">
        <v>1193</v>
      </c>
      <c r="B101" s="25" t="s">
        <v>406</v>
      </c>
      <c r="C101" s="54">
        <v>0</v>
      </c>
      <c r="D101" s="25"/>
      <c r="E101" s="25"/>
      <c r="F101" s="25"/>
      <c r="G101" s="25"/>
      <c r="H101" s="25"/>
    </row>
    <row r="102" spans="1:9" ht="9.75" customHeight="1" x14ac:dyDescent="0.25">
      <c r="A102" s="53">
        <v>1194</v>
      </c>
      <c r="B102" s="25" t="s">
        <v>407</v>
      </c>
      <c r="C102" s="54">
        <v>0</v>
      </c>
      <c r="D102" s="25"/>
      <c r="E102" s="25"/>
      <c r="F102" s="25"/>
      <c r="G102" s="25"/>
      <c r="H102" s="25"/>
    </row>
    <row r="103" spans="1:9" ht="9.75" customHeight="1" x14ac:dyDescent="0.25">
      <c r="A103" s="53">
        <v>1290</v>
      </c>
      <c r="B103" s="25" t="s">
        <v>408</v>
      </c>
      <c r="C103" s="54">
        <v>0</v>
      </c>
      <c r="D103" s="25"/>
      <c r="E103" s="25"/>
      <c r="F103" s="25"/>
      <c r="G103" s="25"/>
      <c r="H103" s="25"/>
    </row>
    <row r="104" spans="1:9" ht="9.75" customHeight="1" x14ac:dyDescent="0.25">
      <c r="A104" s="53">
        <v>1291</v>
      </c>
      <c r="B104" s="25" t="s">
        <v>409</v>
      </c>
      <c r="C104" s="54">
        <v>0</v>
      </c>
      <c r="D104" s="25"/>
      <c r="E104" s="25"/>
      <c r="F104" s="25"/>
      <c r="G104" s="25"/>
      <c r="H104" s="25"/>
    </row>
    <row r="105" spans="1:9" ht="9.75" customHeight="1" x14ac:dyDescent="0.25">
      <c r="A105" s="53">
        <v>1292</v>
      </c>
      <c r="B105" s="25" t="s">
        <v>410</v>
      </c>
      <c r="C105" s="54">
        <v>0</v>
      </c>
      <c r="D105" s="25"/>
      <c r="E105" s="25"/>
      <c r="F105" s="25"/>
      <c r="G105" s="25"/>
      <c r="H105" s="25"/>
    </row>
    <row r="106" spans="1:9" ht="9.75" customHeight="1" x14ac:dyDescent="0.25">
      <c r="A106" s="53">
        <v>1293</v>
      </c>
      <c r="B106" s="25" t="s">
        <v>411</v>
      </c>
      <c r="C106" s="54">
        <v>0</v>
      </c>
      <c r="D106" s="25"/>
      <c r="E106" s="25"/>
      <c r="F106" s="25"/>
      <c r="G106" s="25"/>
      <c r="H106" s="25"/>
    </row>
    <row r="107" spans="1:9" ht="9.75" customHeight="1" x14ac:dyDescent="0.25">
      <c r="A107" s="25"/>
      <c r="B107" s="25"/>
      <c r="C107" s="25"/>
      <c r="D107" s="25"/>
      <c r="E107" s="25"/>
      <c r="F107" s="25"/>
      <c r="G107" s="25"/>
      <c r="H107" s="25"/>
    </row>
    <row r="108" spans="1:9" ht="9.75" customHeight="1" x14ac:dyDescent="0.25">
      <c r="A108" s="115" t="s">
        <v>412</v>
      </c>
      <c r="B108" s="115"/>
      <c r="C108" s="115"/>
      <c r="D108" s="115"/>
      <c r="E108" s="115"/>
      <c r="F108" s="115"/>
      <c r="G108" s="115"/>
      <c r="H108" s="115"/>
    </row>
    <row r="109" spans="1:9" ht="9.75" customHeight="1" x14ac:dyDescent="0.25">
      <c r="A109" s="28" t="s">
        <v>99</v>
      </c>
      <c r="B109" s="28" t="s">
        <v>100</v>
      </c>
      <c r="C109" s="28" t="s">
        <v>101</v>
      </c>
      <c r="D109" s="28" t="s">
        <v>321</v>
      </c>
      <c r="E109" s="28" t="s">
        <v>322</v>
      </c>
      <c r="F109" s="28" t="s">
        <v>323</v>
      </c>
      <c r="G109" s="28" t="s">
        <v>413</v>
      </c>
      <c r="H109" s="28" t="s">
        <v>414</v>
      </c>
    </row>
    <row r="110" spans="1:9" ht="34.5" x14ac:dyDescent="0.25">
      <c r="A110" s="53">
        <v>2110</v>
      </c>
      <c r="B110" s="25" t="s">
        <v>415</v>
      </c>
      <c r="C110" s="54">
        <v>1082789.1399999999</v>
      </c>
      <c r="D110" s="54">
        <v>1082789.1399999999</v>
      </c>
      <c r="E110" s="54">
        <v>0</v>
      </c>
      <c r="F110" s="54">
        <v>0</v>
      </c>
      <c r="G110" s="54">
        <v>0</v>
      </c>
      <c r="H110" s="34" t="s">
        <v>1642</v>
      </c>
      <c r="I110" s="65"/>
    </row>
    <row r="111" spans="1:9" ht="34.5" x14ac:dyDescent="0.25">
      <c r="A111" s="53">
        <v>2111</v>
      </c>
      <c r="B111" s="25" t="s">
        <v>416</v>
      </c>
      <c r="C111" s="54">
        <v>387914.83</v>
      </c>
      <c r="D111" s="54">
        <v>387914.83</v>
      </c>
      <c r="E111" s="54">
        <v>0</v>
      </c>
      <c r="F111" s="54">
        <v>0</v>
      </c>
      <c r="G111" s="54">
        <v>0</v>
      </c>
      <c r="H111" s="34" t="s">
        <v>1642</v>
      </c>
    </row>
    <row r="112" spans="1:9" ht="17.25" customHeight="1" x14ac:dyDescent="0.25">
      <c r="A112" s="53">
        <v>2112</v>
      </c>
      <c r="B112" s="25" t="s">
        <v>417</v>
      </c>
      <c r="C112" s="54">
        <v>258709</v>
      </c>
      <c r="D112" s="54">
        <v>258709</v>
      </c>
      <c r="E112" s="54">
        <v>0</v>
      </c>
      <c r="F112" s="54">
        <v>0</v>
      </c>
      <c r="G112" s="54">
        <v>0</v>
      </c>
      <c r="H112" s="34"/>
    </row>
    <row r="113" spans="1:8" ht="17.25" customHeight="1" x14ac:dyDescent="0.25">
      <c r="A113" s="53">
        <v>2113</v>
      </c>
      <c r="B113" s="25" t="s">
        <v>418</v>
      </c>
      <c r="C113" s="54">
        <v>0</v>
      </c>
      <c r="D113" s="54">
        <v>0</v>
      </c>
      <c r="E113" s="54">
        <v>0</v>
      </c>
      <c r="F113" s="54">
        <v>0</v>
      </c>
      <c r="G113" s="54">
        <v>0</v>
      </c>
      <c r="H113" s="34"/>
    </row>
    <row r="114" spans="1:8" ht="17.25" customHeight="1" x14ac:dyDescent="0.25">
      <c r="A114" s="53">
        <v>2114</v>
      </c>
      <c r="B114" s="25" t="s">
        <v>419</v>
      </c>
      <c r="C114" s="54">
        <v>0</v>
      </c>
      <c r="D114" s="54">
        <v>0</v>
      </c>
      <c r="E114" s="54">
        <v>0</v>
      </c>
      <c r="F114" s="54">
        <v>0</v>
      </c>
      <c r="G114" s="54">
        <v>0</v>
      </c>
      <c r="H114" s="34"/>
    </row>
    <row r="115" spans="1:8" ht="17.25" customHeight="1" x14ac:dyDescent="0.25">
      <c r="A115" s="53">
        <v>2115</v>
      </c>
      <c r="B115" s="25" t="s">
        <v>420</v>
      </c>
      <c r="C115" s="54">
        <v>0</v>
      </c>
      <c r="D115" s="54">
        <v>0</v>
      </c>
      <c r="E115" s="54">
        <v>0</v>
      </c>
      <c r="F115" s="54">
        <v>0</v>
      </c>
      <c r="G115" s="54">
        <v>0</v>
      </c>
      <c r="H115" s="34"/>
    </row>
    <row r="116" spans="1:8" x14ac:dyDescent="0.25">
      <c r="A116" s="53">
        <v>2116</v>
      </c>
      <c r="B116" s="25" t="s">
        <v>421</v>
      </c>
      <c r="C116" s="54">
        <v>0</v>
      </c>
      <c r="D116" s="54">
        <v>0</v>
      </c>
      <c r="E116" s="54">
        <v>0</v>
      </c>
      <c r="F116" s="54">
        <v>0</v>
      </c>
      <c r="G116" s="54">
        <v>0</v>
      </c>
      <c r="H116" s="34"/>
    </row>
    <row r="117" spans="1:8" ht="34.5" x14ac:dyDescent="0.25">
      <c r="A117" s="53">
        <v>2117</v>
      </c>
      <c r="B117" s="25" t="s">
        <v>422</v>
      </c>
      <c r="C117" s="54">
        <v>436165.31</v>
      </c>
      <c r="D117" s="54">
        <v>436165.31</v>
      </c>
      <c r="E117" s="54">
        <v>0</v>
      </c>
      <c r="F117" s="54">
        <v>0</v>
      </c>
      <c r="G117" s="54">
        <v>0</v>
      </c>
      <c r="H117" s="34" t="s">
        <v>1642</v>
      </c>
    </row>
    <row r="118" spans="1:8" ht="17.25" customHeight="1" x14ac:dyDescent="0.25">
      <c r="A118" s="53">
        <v>2118</v>
      </c>
      <c r="B118" s="25" t="s">
        <v>423</v>
      </c>
      <c r="C118" s="54">
        <v>0</v>
      </c>
      <c r="D118" s="54">
        <v>0</v>
      </c>
      <c r="E118" s="54">
        <v>0</v>
      </c>
      <c r="F118" s="54">
        <v>0</v>
      </c>
      <c r="G118" s="54">
        <v>0</v>
      </c>
      <c r="H118" s="25"/>
    </row>
    <row r="119" spans="1:8" ht="17.25" customHeight="1" x14ac:dyDescent="0.25">
      <c r="A119" s="53">
        <v>2119</v>
      </c>
      <c r="B119" s="25" t="s">
        <v>424</v>
      </c>
      <c r="C119" s="54">
        <v>0</v>
      </c>
      <c r="D119" s="54">
        <v>0</v>
      </c>
      <c r="E119" s="54">
        <v>0</v>
      </c>
      <c r="F119" s="54">
        <v>0</v>
      </c>
      <c r="G119" s="54">
        <v>0</v>
      </c>
      <c r="H119" s="25"/>
    </row>
    <row r="120" spans="1:8" ht="17.25" customHeight="1" x14ac:dyDescent="0.25">
      <c r="A120" s="53">
        <v>2120</v>
      </c>
      <c r="B120" s="25" t="s">
        <v>425</v>
      </c>
      <c r="C120" s="54">
        <v>0</v>
      </c>
      <c r="D120" s="54">
        <v>0</v>
      </c>
      <c r="E120" s="54">
        <v>0</v>
      </c>
      <c r="F120" s="54">
        <v>0</v>
      </c>
      <c r="G120" s="54">
        <v>0</v>
      </c>
      <c r="H120" s="25"/>
    </row>
    <row r="121" spans="1:8" ht="17.25" customHeight="1" x14ac:dyDescent="0.25">
      <c r="A121" s="53">
        <v>2121</v>
      </c>
      <c r="B121" s="25" t="s">
        <v>426</v>
      </c>
      <c r="C121" s="54">
        <v>0</v>
      </c>
      <c r="D121" s="54">
        <v>0</v>
      </c>
      <c r="E121" s="54">
        <v>0</v>
      </c>
      <c r="F121" s="54">
        <v>0</v>
      </c>
      <c r="G121" s="54">
        <v>0</v>
      </c>
      <c r="H121" s="25"/>
    </row>
    <row r="122" spans="1:8" ht="17.25" customHeight="1" x14ac:dyDescent="0.25">
      <c r="A122" s="53">
        <v>2122</v>
      </c>
      <c r="B122" s="25" t="s">
        <v>427</v>
      </c>
      <c r="C122" s="54">
        <v>0</v>
      </c>
      <c r="D122" s="54">
        <v>0</v>
      </c>
      <c r="E122" s="54">
        <v>0</v>
      </c>
      <c r="F122" s="54">
        <v>0</v>
      </c>
      <c r="G122" s="54">
        <v>0</v>
      </c>
      <c r="H122" s="25"/>
    </row>
    <row r="123" spans="1:8" ht="17.2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13.5" customHeight="1" x14ac:dyDescent="0.25">
      <c r="A127" s="53">
        <v>2160</v>
      </c>
      <c r="B127" s="25" t="s">
        <v>431</v>
      </c>
      <c r="C127" s="54">
        <v>0</v>
      </c>
      <c r="D127" s="25"/>
      <c r="E127" s="25"/>
      <c r="F127" s="25"/>
      <c r="G127" s="25"/>
      <c r="H127" s="25"/>
    </row>
    <row r="128" spans="1:8" ht="13.5" customHeight="1" x14ac:dyDescent="0.25">
      <c r="A128" s="53">
        <v>2161</v>
      </c>
      <c r="B128" s="25" t="s">
        <v>432</v>
      </c>
      <c r="C128" s="54">
        <v>0</v>
      </c>
      <c r="D128" s="25"/>
      <c r="E128" s="25"/>
      <c r="F128" s="25"/>
      <c r="G128" s="25"/>
      <c r="H128" s="25"/>
    </row>
    <row r="129" spans="1:5" ht="13.5" customHeight="1" x14ac:dyDescent="0.25">
      <c r="A129" s="53">
        <v>2162</v>
      </c>
      <c r="B129" s="25" t="s">
        <v>433</v>
      </c>
      <c r="C129" s="54">
        <v>0</v>
      </c>
      <c r="D129" s="25"/>
      <c r="E129" s="25"/>
    </row>
    <row r="130" spans="1:5" ht="13.5" customHeight="1" x14ac:dyDescent="0.25">
      <c r="A130" s="53">
        <v>2163</v>
      </c>
      <c r="B130" s="25" t="s">
        <v>434</v>
      </c>
      <c r="C130" s="54">
        <v>0</v>
      </c>
      <c r="D130" s="25"/>
      <c r="E130" s="25"/>
    </row>
    <row r="131" spans="1:5" ht="13.5" customHeight="1" x14ac:dyDescent="0.25">
      <c r="A131" s="53">
        <v>2164</v>
      </c>
      <c r="B131" s="25" t="s">
        <v>435</v>
      </c>
      <c r="C131" s="54">
        <v>0</v>
      </c>
      <c r="D131" s="25"/>
      <c r="E131" s="25"/>
    </row>
    <row r="132" spans="1:5" ht="13.5" customHeight="1" x14ac:dyDescent="0.25">
      <c r="A132" s="53">
        <v>2165</v>
      </c>
      <c r="B132" s="25" t="s">
        <v>436</v>
      </c>
      <c r="C132" s="54">
        <v>0</v>
      </c>
      <c r="D132" s="25"/>
      <c r="E132" s="25"/>
    </row>
    <row r="133" spans="1:5" ht="13.5" customHeight="1" x14ac:dyDescent="0.25">
      <c r="A133" s="53">
        <v>2166</v>
      </c>
      <c r="B133" s="25" t="s">
        <v>437</v>
      </c>
      <c r="C133" s="54">
        <v>0</v>
      </c>
      <c r="D133" s="25"/>
      <c r="E133" s="25"/>
    </row>
    <row r="134" spans="1:5" ht="13.5" customHeight="1" x14ac:dyDescent="0.25">
      <c r="A134" s="53">
        <v>2250</v>
      </c>
      <c r="B134" s="25" t="s">
        <v>438</v>
      </c>
      <c r="C134" s="54">
        <v>0</v>
      </c>
      <c r="D134" s="25"/>
      <c r="E134" s="25"/>
    </row>
    <row r="135" spans="1:5" ht="13.5" customHeight="1" x14ac:dyDescent="0.25">
      <c r="A135" s="53">
        <v>2251</v>
      </c>
      <c r="B135" s="25" t="s">
        <v>439</v>
      </c>
      <c r="C135" s="54">
        <v>0</v>
      </c>
      <c r="D135" s="25"/>
      <c r="E135" s="25"/>
    </row>
    <row r="136" spans="1:5" ht="13.5" customHeight="1" x14ac:dyDescent="0.25">
      <c r="A136" s="53">
        <v>2252</v>
      </c>
      <c r="B136" s="25" t="s">
        <v>440</v>
      </c>
      <c r="C136" s="54">
        <v>0</v>
      </c>
      <c r="D136" s="25"/>
      <c r="E136" s="25"/>
    </row>
    <row r="137" spans="1:5" ht="13.5" customHeight="1" x14ac:dyDescent="0.25">
      <c r="A137" s="53">
        <v>2253</v>
      </c>
      <c r="B137" s="25" t="s">
        <v>441</v>
      </c>
      <c r="C137" s="54">
        <v>0</v>
      </c>
      <c r="D137" s="25"/>
      <c r="E137" s="25"/>
    </row>
    <row r="138" spans="1:5" ht="13.5" customHeight="1" x14ac:dyDescent="0.25">
      <c r="A138" s="53">
        <v>2254</v>
      </c>
      <c r="B138" s="25" t="s">
        <v>442</v>
      </c>
      <c r="C138" s="54">
        <v>0</v>
      </c>
      <c r="D138" s="25"/>
      <c r="E138" s="25"/>
    </row>
    <row r="139" spans="1:5" ht="13.5" customHeight="1" x14ac:dyDescent="0.25">
      <c r="A139" s="53">
        <v>2255</v>
      </c>
      <c r="B139" s="25" t="s">
        <v>443</v>
      </c>
      <c r="C139" s="54">
        <v>0</v>
      </c>
      <c r="D139" s="25"/>
      <c r="E139" s="25"/>
    </row>
    <row r="140" spans="1:5" ht="13.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12" customHeight="1" x14ac:dyDescent="0.25">
      <c r="A144" s="53">
        <v>2150</v>
      </c>
      <c r="B144" s="25" t="s">
        <v>446</v>
      </c>
      <c r="C144" s="54">
        <v>0</v>
      </c>
      <c r="D144" s="25"/>
      <c r="E144" s="25"/>
    </row>
    <row r="145" spans="1:5" ht="12" customHeight="1" x14ac:dyDescent="0.25">
      <c r="A145" s="53">
        <v>2151</v>
      </c>
      <c r="B145" s="25" t="s">
        <v>447</v>
      </c>
      <c r="C145" s="54">
        <v>0</v>
      </c>
      <c r="D145" s="25"/>
      <c r="E145" s="25"/>
    </row>
    <row r="146" spans="1:5" ht="12" customHeight="1" x14ac:dyDescent="0.25">
      <c r="A146" s="53">
        <v>2152</v>
      </c>
      <c r="B146" s="25" t="s">
        <v>448</v>
      </c>
      <c r="C146" s="54">
        <v>0</v>
      </c>
      <c r="D146" s="25"/>
      <c r="E146" s="25"/>
    </row>
    <row r="147" spans="1:5" ht="12" customHeight="1" x14ac:dyDescent="0.25">
      <c r="A147" s="53">
        <v>2159</v>
      </c>
      <c r="B147" s="25" t="s">
        <v>449</v>
      </c>
      <c r="C147" s="54">
        <v>0</v>
      </c>
      <c r="D147" s="25"/>
      <c r="E147" s="25"/>
    </row>
    <row r="148" spans="1:5" ht="12" customHeight="1" x14ac:dyDescent="0.25">
      <c r="A148" s="53">
        <v>2240</v>
      </c>
      <c r="B148" s="25" t="s">
        <v>450</v>
      </c>
      <c r="C148" s="54">
        <v>0</v>
      </c>
      <c r="D148" s="25"/>
      <c r="E148" s="25"/>
    </row>
    <row r="149" spans="1:5" ht="12" customHeight="1" x14ac:dyDescent="0.25">
      <c r="A149" s="53">
        <v>2241</v>
      </c>
      <c r="B149" s="25" t="s">
        <v>451</v>
      </c>
      <c r="C149" s="54">
        <v>0</v>
      </c>
      <c r="D149" s="25"/>
      <c r="E149" s="25"/>
    </row>
    <row r="150" spans="1:5" ht="12" customHeight="1" x14ac:dyDescent="0.25">
      <c r="A150" s="53">
        <v>2242</v>
      </c>
      <c r="B150" s="25" t="s">
        <v>452</v>
      </c>
      <c r="C150" s="54">
        <v>0</v>
      </c>
      <c r="D150" s="25"/>
      <c r="E150" s="25"/>
    </row>
    <row r="151" spans="1:5" ht="12"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14.25" customHeight="1" x14ac:dyDescent="0.25">
      <c r="A155" s="53">
        <v>2170</v>
      </c>
      <c r="B155" s="25" t="s">
        <v>455</v>
      </c>
      <c r="C155" s="54">
        <v>0</v>
      </c>
      <c r="D155" s="25"/>
      <c r="E155" s="25"/>
    </row>
    <row r="156" spans="1:5" ht="14.25" customHeight="1" x14ac:dyDescent="0.25">
      <c r="A156" s="53">
        <v>2171</v>
      </c>
      <c r="B156" s="25" t="s">
        <v>456</v>
      </c>
      <c r="C156" s="54">
        <v>0</v>
      </c>
      <c r="D156" s="25"/>
      <c r="E156" s="25"/>
    </row>
    <row r="157" spans="1:5" ht="14.25" customHeight="1" x14ac:dyDescent="0.25">
      <c r="A157" s="53">
        <v>2172</v>
      </c>
      <c r="B157" s="25" t="s">
        <v>457</v>
      </c>
      <c r="C157" s="54">
        <v>0</v>
      </c>
      <c r="D157" s="25"/>
      <c r="E157" s="25"/>
    </row>
    <row r="158" spans="1:5" ht="14.25" customHeight="1" x14ac:dyDescent="0.25">
      <c r="A158" s="53">
        <v>2179</v>
      </c>
      <c r="B158" s="25" t="s">
        <v>458</v>
      </c>
      <c r="C158" s="54">
        <v>0</v>
      </c>
      <c r="D158" s="25"/>
      <c r="E158" s="25"/>
    </row>
    <row r="159" spans="1:5" ht="14.25" customHeight="1" x14ac:dyDescent="0.25">
      <c r="A159" s="53">
        <v>2260</v>
      </c>
      <c r="B159" s="25" t="s">
        <v>459</v>
      </c>
      <c r="C159" s="54">
        <v>0</v>
      </c>
      <c r="D159" s="25"/>
      <c r="E159" s="25"/>
    </row>
    <row r="160" spans="1:5" ht="14.25" customHeight="1" x14ac:dyDescent="0.25">
      <c r="A160" s="53">
        <v>2261</v>
      </c>
      <c r="B160" s="25" t="s">
        <v>460</v>
      </c>
      <c r="C160" s="54">
        <v>0</v>
      </c>
      <c r="D160" s="25"/>
      <c r="E160" s="25"/>
    </row>
    <row r="161" spans="1:5" ht="14.25" customHeight="1" x14ac:dyDescent="0.25">
      <c r="A161" s="53">
        <v>2262</v>
      </c>
      <c r="B161" s="25" t="s">
        <v>461</v>
      </c>
      <c r="C161" s="54">
        <v>0</v>
      </c>
      <c r="D161" s="25"/>
      <c r="E161" s="25"/>
    </row>
    <row r="162" spans="1:5" ht="14.25" customHeight="1" x14ac:dyDescent="0.25">
      <c r="A162" s="53">
        <v>2263</v>
      </c>
      <c r="B162" s="25" t="s">
        <v>462</v>
      </c>
      <c r="C162" s="54">
        <v>0</v>
      </c>
      <c r="D162" s="25"/>
      <c r="E162" s="25"/>
    </row>
    <row r="163" spans="1:5" ht="14.2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12" customHeight="1" x14ac:dyDescent="0.25">
      <c r="A167" s="53">
        <v>2190</v>
      </c>
      <c r="B167" s="25" t="s">
        <v>465</v>
      </c>
      <c r="C167" s="54">
        <v>0</v>
      </c>
      <c r="D167" s="25"/>
      <c r="E167" s="25"/>
    </row>
    <row r="168" spans="1:5" ht="12" customHeight="1" x14ac:dyDescent="0.25">
      <c r="A168" s="53">
        <v>2191</v>
      </c>
      <c r="B168" s="25" t="s">
        <v>466</v>
      </c>
      <c r="C168" s="54">
        <v>0</v>
      </c>
      <c r="D168" s="25"/>
      <c r="E168" s="25"/>
    </row>
    <row r="169" spans="1:5" ht="12" customHeight="1" x14ac:dyDescent="0.25">
      <c r="A169" s="53">
        <v>2192</v>
      </c>
      <c r="B169" s="25" t="s">
        <v>467</v>
      </c>
      <c r="C169" s="54">
        <v>0</v>
      </c>
      <c r="D169" s="25"/>
      <c r="E169" s="25"/>
    </row>
    <row r="170" spans="1:5" ht="12"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sheetData>
  <mergeCells count="4">
    <mergeCell ref="A1:F1"/>
    <mergeCell ref="A2:F2"/>
    <mergeCell ref="A3:F3"/>
    <mergeCell ref="A4:F4"/>
  </mergeCells>
  <pageMargins left="0.9055118110236221" right="0.70866141732283472" top="0.74803149606299213" bottom="0.74803149606299213" header="0" footer="0"/>
  <pageSetup scale="38"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E32"/>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1968</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15.75" customHeight="1" x14ac:dyDescent="0.25">
      <c r="A9" s="53">
        <v>3110</v>
      </c>
      <c r="B9" s="25" t="s">
        <v>156</v>
      </c>
      <c r="C9" s="54">
        <v>93950</v>
      </c>
      <c r="D9" s="153" t="s">
        <v>156</v>
      </c>
      <c r="E9" s="153" t="s">
        <v>1558</v>
      </c>
    </row>
    <row r="10" spans="1:5" ht="15.75" customHeight="1" x14ac:dyDescent="0.25">
      <c r="A10" s="53">
        <v>3120</v>
      </c>
      <c r="B10" s="25" t="s">
        <v>471</v>
      </c>
      <c r="C10" s="54">
        <v>0</v>
      </c>
      <c r="D10" s="25"/>
      <c r="E10" s="25"/>
    </row>
    <row r="11" spans="1:5" ht="15.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14.25" customHeight="1" x14ac:dyDescent="0.25">
      <c r="A15" s="53">
        <v>3210</v>
      </c>
      <c r="B15" s="25" t="s">
        <v>475</v>
      </c>
      <c r="C15" s="54">
        <v>1867237.85</v>
      </c>
      <c r="D15" s="34" t="s">
        <v>1643</v>
      </c>
      <c r="E15" s="25" t="s">
        <v>1558</v>
      </c>
    </row>
    <row r="16" spans="1:5" ht="14.25" customHeight="1" x14ac:dyDescent="0.25">
      <c r="A16" s="53">
        <v>3220</v>
      </c>
      <c r="B16" s="25" t="s">
        <v>476</v>
      </c>
      <c r="C16" s="54">
        <v>15320819.359999999</v>
      </c>
      <c r="D16" s="34" t="s">
        <v>1644</v>
      </c>
      <c r="E16" s="25" t="s">
        <v>1558</v>
      </c>
    </row>
    <row r="17" spans="1:5" ht="14.25" customHeight="1" x14ac:dyDescent="0.25">
      <c r="A17" s="53">
        <v>3230</v>
      </c>
      <c r="B17" s="25" t="s">
        <v>477</v>
      </c>
      <c r="C17" s="54">
        <v>0</v>
      </c>
      <c r="D17" s="25"/>
    </row>
    <row r="18" spans="1:5" ht="14.25" customHeight="1" x14ac:dyDescent="0.25">
      <c r="A18" s="53">
        <v>3231</v>
      </c>
      <c r="B18" s="25" t="s">
        <v>478</v>
      </c>
      <c r="C18" s="54">
        <v>0</v>
      </c>
      <c r="D18" s="25"/>
    </row>
    <row r="19" spans="1:5" ht="14.25" customHeight="1" x14ac:dyDescent="0.25">
      <c r="A19" s="53">
        <v>3232</v>
      </c>
      <c r="B19" s="25" t="s">
        <v>479</v>
      </c>
      <c r="C19" s="54">
        <v>0</v>
      </c>
      <c r="D19" s="25"/>
    </row>
    <row r="20" spans="1:5" ht="14.25" customHeight="1" x14ac:dyDescent="0.25">
      <c r="A20" s="53">
        <v>3233</v>
      </c>
      <c r="B20" s="25" t="s">
        <v>480</v>
      </c>
      <c r="C20" s="54">
        <v>0</v>
      </c>
      <c r="D20" s="25"/>
    </row>
    <row r="21" spans="1:5" ht="14.25" customHeight="1" x14ac:dyDescent="0.25">
      <c r="A21" s="53">
        <v>3239</v>
      </c>
      <c r="B21" s="25" t="s">
        <v>481</v>
      </c>
      <c r="C21" s="54">
        <v>0</v>
      </c>
      <c r="D21" s="25"/>
    </row>
    <row r="22" spans="1:5" ht="34.5" x14ac:dyDescent="0.25">
      <c r="A22" s="53">
        <v>3240</v>
      </c>
      <c r="B22" s="25" t="s">
        <v>482</v>
      </c>
      <c r="C22" s="54">
        <v>14284994.52</v>
      </c>
      <c r="D22" s="34" t="s">
        <v>1645</v>
      </c>
      <c r="E22" s="34" t="s">
        <v>1646</v>
      </c>
    </row>
    <row r="23" spans="1:5" ht="14.25" customHeight="1" x14ac:dyDescent="0.25">
      <c r="A23" s="53">
        <v>3241</v>
      </c>
      <c r="B23" s="25" t="s">
        <v>483</v>
      </c>
      <c r="C23" s="54">
        <v>0</v>
      </c>
      <c r="D23" s="34"/>
      <c r="E23" s="34"/>
    </row>
    <row r="24" spans="1:5" ht="14.25" customHeight="1" x14ac:dyDescent="0.25">
      <c r="A24" s="53">
        <v>3242</v>
      </c>
      <c r="B24" s="25" t="s">
        <v>484</v>
      </c>
      <c r="C24" s="54">
        <v>0</v>
      </c>
      <c r="D24" s="34"/>
      <c r="E24" s="34"/>
    </row>
    <row r="25" spans="1:5" ht="34.5" x14ac:dyDescent="0.25">
      <c r="A25" s="53">
        <v>3243</v>
      </c>
      <c r="B25" s="25" t="s">
        <v>485</v>
      </c>
      <c r="C25" s="54">
        <v>14284994.52</v>
      </c>
      <c r="D25" s="34" t="s">
        <v>1645</v>
      </c>
      <c r="E25" s="34" t="s">
        <v>1646</v>
      </c>
    </row>
    <row r="26" spans="1:5" x14ac:dyDescent="0.25">
      <c r="A26" s="53">
        <v>3250</v>
      </c>
      <c r="B26" s="25" t="s">
        <v>486</v>
      </c>
      <c r="C26" s="54">
        <v>0</v>
      </c>
      <c r="D26" s="34"/>
      <c r="E26" s="34"/>
    </row>
    <row r="27" spans="1:5" ht="14.25" customHeight="1" x14ac:dyDescent="0.25">
      <c r="A27" s="53">
        <v>3251</v>
      </c>
      <c r="B27" s="25" t="s">
        <v>487</v>
      </c>
      <c r="C27" s="54">
        <v>0</v>
      </c>
      <c r="D27" s="25"/>
    </row>
    <row r="28" spans="1:5" ht="14.25" customHeight="1" x14ac:dyDescent="0.25">
      <c r="A28" s="53">
        <v>3252</v>
      </c>
      <c r="B28" s="25" t="s">
        <v>488</v>
      </c>
      <c r="C28" s="54">
        <v>0</v>
      </c>
      <c r="D28" s="25"/>
    </row>
    <row r="29" spans="1:5" ht="9.75" customHeight="1" x14ac:dyDescent="0.25">
      <c r="A29" s="25"/>
      <c r="B29" s="25"/>
      <c r="C29" s="25"/>
      <c r="D29" s="25"/>
    </row>
    <row r="30" spans="1:5" ht="9.75" customHeight="1" x14ac:dyDescent="0.25">
      <c r="A30" s="25"/>
      <c r="B30" s="25" t="s">
        <v>309</v>
      </c>
      <c r="C30" s="25"/>
      <c r="D30" s="25"/>
    </row>
    <row r="32" spans="1:5" ht="15" customHeight="1" x14ac:dyDescent="0.25">
      <c r="C32" s="65"/>
    </row>
  </sheetData>
  <mergeCells count="4">
    <mergeCell ref="A1:C1"/>
    <mergeCell ref="A2:C2"/>
    <mergeCell ref="A3:C3"/>
    <mergeCell ref="A4:C4"/>
  </mergeCells>
  <pageMargins left="0.9055118110236221" right="0.70866141732283472" top="0.74803149606299213" bottom="0.74803149606299213" header="0" footer="0"/>
  <pageSetup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F13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1.5703125" bestFit="1" customWidth="1"/>
    <col min="6" max="6" width="12.42578125" bestFit="1" customWidth="1"/>
    <col min="7" max="26" width="9.140625" customWidth="1"/>
  </cols>
  <sheetData>
    <row r="1" spans="1:5" ht="11.25" customHeight="1" x14ac:dyDescent="0.25">
      <c r="A1" s="521" t="s">
        <v>1968</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1961</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16.5" customHeight="1" x14ac:dyDescent="0.25">
      <c r="A8" s="28" t="s">
        <v>99</v>
      </c>
      <c r="B8" s="28" t="s">
        <v>100</v>
      </c>
      <c r="C8" s="27">
        <v>2024</v>
      </c>
      <c r="D8" s="27">
        <v>2023</v>
      </c>
      <c r="E8" s="25"/>
    </row>
    <row r="9" spans="1:5" ht="11.25" customHeight="1" x14ac:dyDescent="0.25">
      <c r="A9" s="53">
        <v>1111</v>
      </c>
      <c r="B9" s="25" t="s">
        <v>491</v>
      </c>
      <c r="C9" s="54">
        <v>0</v>
      </c>
      <c r="D9" s="54">
        <v>0</v>
      </c>
      <c r="E9" s="25"/>
    </row>
    <row r="10" spans="1:5" ht="11.25" customHeight="1" x14ac:dyDescent="0.25">
      <c r="A10" s="53">
        <v>1112</v>
      </c>
      <c r="B10" s="25" t="s">
        <v>492</v>
      </c>
      <c r="C10" s="54">
        <v>2119013.1</v>
      </c>
      <c r="D10" s="54">
        <v>12847554.470000001</v>
      </c>
      <c r="E10" s="25"/>
    </row>
    <row r="11" spans="1:5" ht="11.25" customHeight="1" x14ac:dyDescent="0.25">
      <c r="A11" s="53">
        <v>1113</v>
      </c>
      <c r="B11" s="25" t="s">
        <v>493</v>
      </c>
      <c r="C11" s="54">
        <v>0</v>
      </c>
      <c r="D11" s="54">
        <v>0</v>
      </c>
      <c r="E11" s="25"/>
    </row>
    <row r="12" spans="1:5" ht="11.25" customHeight="1" x14ac:dyDescent="0.25">
      <c r="A12" s="53">
        <v>1114</v>
      </c>
      <c r="B12" s="25" t="s">
        <v>313</v>
      </c>
      <c r="C12" s="54">
        <v>27726294.760000002</v>
      </c>
      <c r="D12" s="54">
        <v>17574487.98</v>
      </c>
      <c r="E12" s="25"/>
    </row>
    <row r="13" spans="1:5" ht="11.25" customHeight="1" x14ac:dyDescent="0.25">
      <c r="A13" s="53">
        <v>1115</v>
      </c>
      <c r="B13" s="25" t="s">
        <v>314</v>
      </c>
      <c r="C13" s="54">
        <v>0</v>
      </c>
      <c r="D13" s="54">
        <v>0</v>
      </c>
      <c r="E13" s="25"/>
    </row>
    <row r="14" spans="1:5" ht="11.25" customHeight="1" x14ac:dyDescent="0.25">
      <c r="A14" s="53">
        <v>1116</v>
      </c>
      <c r="B14" s="25" t="s">
        <v>494</v>
      </c>
      <c r="C14" s="54">
        <v>0</v>
      </c>
      <c r="D14" s="54">
        <v>0</v>
      </c>
      <c r="E14" s="25"/>
    </row>
    <row r="15" spans="1:5" ht="11.25" customHeight="1" x14ac:dyDescent="0.25">
      <c r="A15" s="53">
        <v>1119</v>
      </c>
      <c r="B15" s="25" t="s">
        <v>495</v>
      </c>
      <c r="C15" s="54">
        <v>0</v>
      </c>
      <c r="D15" s="54">
        <v>0</v>
      </c>
      <c r="E15" s="25"/>
    </row>
    <row r="16" spans="1:5" ht="11.25" customHeight="1" x14ac:dyDescent="0.25">
      <c r="A16" s="59">
        <v>1110</v>
      </c>
      <c r="B16" s="60" t="s">
        <v>496</v>
      </c>
      <c r="C16" s="61">
        <v>29845307.859999999</v>
      </c>
      <c r="D16" s="61">
        <v>30422042.449999999</v>
      </c>
      <c r="E16" s="54"/>
    </row>
    <row r="19" spans="1:4" ht="9.75" customHeight="1" x14ac:dyDescent="0.25">
      <c r="A19" s="115" t="s">
        <v>497</v>
      </c>
      <c r="B19" s="115"/>
      <c r="C19" s="115"/>
      <c r="D19" s="115"/>
    </row>
    <row r="20" spans="1:4" ht="13.5" customHeight="1" x14ac:dyDescent="0.25">
      <c r="A20" s="28" t="s">
        <v>99</v>
      </c>
      <c r="B20" s="28" t="s">
        <v>100</v>
      </c>
      <c r="C20" s="27">
        <v>2024</v>
      </c>
      <c r="D20" s="27">
        <v>2023</v>
      </c>
    </row>
    <row r="21" spans="1:4" ht="13.5" customHeight="1" x14ac:dyDescent="0.25">
      <c r="A21" s="59">
        <v>1230</v>
      </c>
      <c r="B21" s="62" t="s">
        <v>363</v>
      </c>
      <c r="C21" s="61">
        <v>0</v>
      </c>
      <c r="D21" s="61">
        <v>0</v>
      </c>
    </row>
    <row r="22" spans="1:4" ht="13.5" customHeight="1" x14ac:dyDescent="0.25">
      <c r="A22" s="53">
        <v>1231</v>
      </c>
      <c r="B22" s="25" t="s">
        <v>364</v>
      </c>
      <c r="C22" s="54">
        <v>0</v>
      </c>
      <c r="D22" s="54">
        <v>0</v>
      </c>
    </row>
    <row r="23" spans="1:4" ht="13.5" customHeight="1" x14ac:dyDescent="0.25">
      <c r="A23" s="53">
        <v>1232</v>
      </c>
      <c r="B23" s="25" t="s">
        <v>365</v>
      </c>
      <c r="C23" s="54">
        <v>0</v>
      </c>
      <c r="D23" s="54">
        <v>0</v>
      </c>
    </row>
    <row r="24" spans="1:4" ht="13.5" customHeight="1" x14ac:dyDescent="0.25">
      <c r="A24" s="53">
        <v>1233</v>
      </c>
      <c r="B24" s="25" t="s">
        <v>366</v>
      </c>
      <c r="C24" s="54">
        <v>0</v>
      </c>
      <c r="D24" s="54">
        <v>0</v>
      </c>
    </row>
    <row r="25" spans="1:4" ht="13.5" customHeight="1" x14ac:dyDescent="0.25">
      <c r="A25" s="53">
        <v>1234</v>
      </c>
      <c r="B25" s="25" t="s">
        <v>367</v>
      </c>
      <c r="C25" s="54">
        <v>0</v>
      </c>
      <c r="D25" s="54">
        <v>0</v>
      </c>
    </row>
    <row r="26" spans="1:4" ht="13.5" customHeight="1" x14ac:dyDescent="0.25">
      <c r="A26" s="53">
        <v>1235</v>
      </c>
      <c r="B26" s="25" t="s">
        <v>368</v>
      </c>
      <c r="C26" s="54">
        <v>0</v>
      </c>
      <c r="D26" s="54">
        <v>0</v>
      </c>
    </row>
    <row r="27" spans="1:4" ht="13.5" customHeight="1" x14ac:dyDescent="0.25">
      <c r="A27" s="53">
        <v>1236</v>
      </c>
      <c r="B27" s="25" t="s">
        <v>369</v>
      </c>
      <c r="C27" s="54">
        <v>0</v>
      </c>
      <c r="D27" s="54">
        <v>0</v>
      </c>
    </row>
    <row r="28" spans="1:4" ht="13.5" customHeight="1" x14ac:dyDescent="0.25">
      <c r="A28" s="53">
        <v>1239</v>
      </c>
      <c r="B28" s="25" t="s">
        <v>370</v>
      </c>
      <c r="C28" s="54">
        <v>0</v>
      </c>
      <c r="D28" s="54">
        <v>0</v>
      </c>
    </row>
    <row r="29" spans="1:4" ht="13.5" customHeight="1" x14ac:dyDescent="0.25">
      <c r="A29" s="59">
        <v>1240</v>
      </c>
      <c r="B29" s="62" t="s">
        <v>371</v>
      </c>
      <c r="C29" s="61">
        <v>107230.39999999999</v>
      </c>
      <c r="D29" s="61">
        <v>824184.85</v>
      </c>
    </row>
    <row r="30" spans="1:4" ht="13.5" customHeight="1" x14ac:dyDescent="0.25">
      <c r="A30" s="53">
        <v>1241</v>
      </c>
      <c r="B30" s="25" t="s">
        <v>372</v>
      </c>
      <c r="C30" s="54">
        <v>107230.39999999999</v>
      </c>
      <c r="D30" s="54">
        <v>795892.45</v>
      </c>
    </row>
    <row r="31" spans="1:4" ht="13.5" customHeight="1" x14ac:dyDescent="0.25">
      <c r="A31" s="53">
        <v>1242</v>
      </c>
      <c r="B31" s="25" t="s">
        <v>373</v>
      </c>
      <c r="C31" s="54">
        <v>0</v>
      </c>
      <c r="D31" s="54">
        <v>0</v>
      </c>
    </row>
    <row r="32" spans="1:4" ht="13.5" customHeight="1" x14ac:dyDescent="0.25">
      <c r="A32" s="53">
        <v>1243</v>
      </c>
      <c r="B32" s="25" t="s">
        <v>374</v>
      </c>
      <c r="C32" s="54">
        <v>0</v>
      </c>
      <c r="D32" s="54">
        <v>0</v>
      </c>
    </row>
    <row r="33" spans="1:4" ht="13.5" customHeight="1" x14ac:dyDescent="0.25">
      <c r="A33" s="53">
        <v>1244</v>
      </c>
      <c r="B33" s="25" t="s">
        <v>375</v>
      </c>
      <c r="C33" s="54">
        <v>0</v>
      </c>
      <c r="D33" s="54">
        <v>0</v>
      </c>
    </row>
    <row r="34" spans="1:4" ht="13.5" customHeight="1" x14ac:dyDescent="0.25">
      <c r="A34" s="53">
        <v>1245</v>
      </c>
      <c r="B34" s="25" t="s">
        <v>376</v>
      </c>
      <c r="C34" s="54">
        <v>0</v>
      </c>
      <c r="D34" s="54">
        <v>0</v>
      </c>
    </row>
    <row r="35" spans="1:4" ht="13.5" customHeight="1" x14ac:dyDescent="0.25">
      <c r="A35" s="53">
        <v>1246</v>
      </c>
      <c r="B35" s="25" t="s">
        <v>377</v>
      </c>
      <c r="C35" s="54">
        <v>0</v>
      </c>
      <c r="D35" s="54">
        <v>28292.400000000001</v>
      </c>
    </row>
    <row r="36" spans="1:4" ht="13.5" customHeight="1" x14ac:dyDescent="0.25">
      <c r="A36" s="53">
        <v>1247</v>
      </c>
      <c r="B36" s="25" t="s">
        <v>378</v>
      </c>
      <c r="C36" s="54">
        <v>0</v>
      </c>
      <c r="D36" s="54">
        <v>0</v>
      </c>
    </row>
    <row r="37" spans="1:4" ht="13.5" customHeight="1" x14ac:dyDescent="0.25">
      <c r="A37" s="53">
        <v>1248</v>
      </c>
      <c r="B37" s="25" t="s">
        <v>379</v>
      </c>
      <c r="C37" s="54">
        <v>0</v>
      </c>
      <c r="D37" s="54">
        <v>0</v>
      </c>
    </row>
    <row r="38" spans="1:4" ht="13.5" customHeight="1" x14ac:dyDescent="0.25">
      <c r="A38" s="59">
        <v>1250</v>
      </c>
      <c r="B38" s="62" t="s">
        <v>385</v>
      </c>
      <c r="C38" s="61">
        <v>400472.2</v>
      </c>
      <c r="D38" s="61">
        <v>329795.81</v>
      </c>
    </row>
    <row r="39" spans="1:4" ht="13.5" customHeight="1" x14ac:dyDescent="0.25">
      <c r="A39" s="53">
        <v>1251</v>
      </c>
      <c r="B39" s="25" t="s">
        <v>386</v>
      </c>
      <c r="C39" s="54">
        <v>390971.8</v>
      </c>
      <c r="D39" s="54">
        <v>329795.81</v>
      </c>
    </row>
    <row r="40" spans="1:4" ht="13.5" customHeight="1" x14ac:dyDescent="0.25">
      <c r="A40" s="53">
        <v>1252</v>
      </c>
      <c r="B40" s="25" t="s">
        <v>387</v>
      </c>
      <c r="C40" s="54">
        <v>0</v>
      </c>
      <c r="D40" s="54">
        <v>0</v>
      </c>
    </row>
    <row r="41" spans="1:4" ht="13.5" customHeight="1" x14ac:dyDescent="0.25">
      <c r="A41" s="53">
        <v>1253</v>
      </c>
      <c r="B41" s="25" t="s">
        <v>388</v>
      </c>
      <c r="C41" s="54">
        <v>0</v>
      </c>
      <c r="D41" s="54">
        <v>0</v>
      </c>
    </row>
    <row r="42" spans="1:4" ht="13.5" customHeight="1" x14ac:dyDescent="0.25">
      <c r="A42" s="53">
        <v>1254</v>
      </c>
      <c r="B42" s="25" t="s">
        <v>389</v>
      </c>
      <c r="C42" s="54">
        <v>16228.4</v>
      </c>
      <c r="D42" s="54">
        <v>0</v>
      </c>
    </row>
    <row r="43" spans="1:4" ht="13.5" customHeight="1" x14ac:dyDescent="0.25">
      <c r="A43" s="53">
        <v>1259</v>
      </c>
      <c r="B43" s="25" t="s">
        <v>390</v>
      </c>
      <c r="C43" s="54">
        <v>0</v>
      </c>
      <c r="D43" s="54">
        <v>0</v>
      </c>
    </row>
    <row r="44" spans="1:4" ht="13.5" customHeight="1" x14ac:dyDescent="0.25">
      <c r="A44" s="53"/>
      <c r="B44" s="60" t="s">
        <v>498</v>
      </c>
      <c r="C44" s="61">
        <v>507702.6</v>
      </c>
      <c r="D44" s="61">
        <v>1153980.6599999999</v>
      </c>
    </row>
    <row r="45" spans="1:4" ht="9.75" customHeight="1" x14ac:dyDescent="0.25">
      <c r="A45" s="25"/>
      <c r="B45" s="25"/>
      <c r="C45" s="25"/>
      <c r="D45" s="25"/>
    </row>
    <row r="46" spans="1:4" ht="9.75" customHeight="1" x14ac:dyDescent="0.25">
      <c r="A46" s="115" t="s">
        <v>499</v>
      </c>
      <c r="B46" s="115"/>
      <c r="C46" s="115"/>
      <c r="D46" s="115"/>
    </row>
    <row r="47" spans="1:4" ht="18" customHeight="1" x14ac:dyDescent="0.25">
      <c r="A47" s="28" t="s">
        <v>99</v>
      </c>
      <c r="B47" s="28" t="s">
        <v>100</v>
      </c>
      <c r="C47" s="27">
        <v>2024</v>
      </c>
      <c r="D47" s="27">
        <v>2023</v>
      </c>
    </row>
    <row r="48" spans="1:4" ht="11.25" customHeight="1" x14ac:dyDescent="0.25">
      <c r="A48" s="59">
        <v>3210</v>
      </c>
      <c r="B48" s="62" t="s">
        <v>500</v>
      </c>
      <c r="C48" s="61">
        <v>1867237.85</v>
      </c>
      <c r="D48" s="61">
        <v>11212312.470000001</v>
      </c>
    </row>
    <row r="49" spans="1:5" ht="11.25" customHeight="1" x14ac:dyDescent="0.25">
      <c r="A49" s="53"/>
      <c r="B49" s="60" t="s">
        <v>501</v>
      </c>
      <c r="C49" s="61">
        <v>1568352.9</v>
      </c>
      <c r="D49" s="61">
        <v>2251105.58</v>
      </c>
      <c r="E49" s="65"/>
    </row>
    <row r="50" spans="1:5" ht="11.25" customHeight="1" x14ac:dyDescent="0.25">
      <c r="A50" s="59">
        <v>5400</v>
      </c>
      <c r="B50" s="62" t="s">
        <v>262</v>
      </c>
      <c r="C50" s="61">
        <v>0</v>
      </c>
      <c r="D50" s="61">
        <v>0</v>
      </c>
    </row>
    <row r="51" spans="1:5" ht="11.25" customHeight="1" x14ac:dyDescent="0.25">
      <c r="A51" s="53">
        <v>5410</v>
      </c>
      <c r="B51" s="25" t="s">
        <v>502</v>
      </c>
      <c r="C51" s="54">
        <v>0</v>
      </c>
      <c r="D51" s="54">
        <v>0</v>
      </c>
    </row>
    <row r="52" spans="1:5" ht="11.25" customHeight="1" x14ac:dyDescent="0.25">
      <c r="A52" s="53">
        <v>5411</v>
      </c>
      <c r="B52" s="25" t="s">
        <v>264</v>
      </c>
      <c r="C52" s="54">
        <v>0</v>
      </c>
      <c r="D52" s="54">
        <v>0</v>
      </c>
    </row>
    <row r="53" spans="1:5" ht="11.25" customHeight="1" x14ac:dyDescent="0.25">
      <c r="A53" s="53">
        <v>5420</v>
      </c>
      <c r="B53" s="25" t="s">
        <v>503</v>
      </c>
      <c r="C53" s="54">
        <v>0</v>
      </c>
      <c r="D53" s="54">
        <v>0</v>
      </c>
    </row>
    <row r="54" spans="1:5" ht="11.25" customHeight="1" x14ac:dyDescent="0.25">
      <c r="A54" s="53">
        <v>5421</v>
      </c>
      <c r="B54" s="25" t="s">
        <v>267</v>
      </c>
      <c r="C54" s="54">
        <v>0</v>
      </c>
      <c r="D54" s="54">
        <v>0</v>
      </c>
    </row>
    <row r="55" spans="1:5" ht="11.25" customHeight="1" x14ac:dyDescent="0.25">
      <c r="A55" s="53">
        <v>5430</v>
      </c>
      <c r="B55" s="25" t="s">
        <v>504</v>
      </c>
      <c r="C55" s="54">
        <v>0</v>
      </c>
      <c r="D55" s="54">
        <v>0</v>
      </c>
    </row>
    <row r="56" spans="1:5" ht="11.25" customHeight="1" x14ac:dyDescent="0.25">
      <c r="A56" s="53">
        <v>5431</v>
      </c>
      <c r="B56" s="25" t="s">
        <v>270</v>
      </c>
      <c r="C56" s="54">
        <v>0</v>
      </c>
      <c r="D56" s="54">
        <v>0</v>
      </c>
    </row>
    <row r="57" spans="1:5" ht="11.25" customHeight="1" x14ac:dyDescent="0.25">
      <c r="A57" s="53">
        <v>5440</v>
      </c>
      <c r="B57" s="25" t="s">
        <v>505</v>
      </c>
      <c r="C57" s="54">
        <v>0</v>
      </c>
      <c r="D57" s="54">
        <v>0</v>
      </c>
    </row>
    <row r="58" spans="1:5" ht="11.25" customHeight="1" x14ac:dyDescent="0.25">
      <c r="A58" s="53">
        <v>5441</v>
      </c>
      <c r="B58" s="25" t="s">
        <v>505</v>
      </c>
      <c r="C58" s="54">
        <v>0</v>
      </c>
      <c r="D58" s="54">
        <v>0</v>
      </c>
    </row>
    <row r="59" spans="1:5" ht="11.25" customHeight="1" x14ac:dyDescent="0.25">
      <c r="A59" s="53">
        <v>5450</v>
      </c>
      <c r="B59" s="25" t="s">
        <v>506</v>
      </c>
      <c r="C59" s="54">
        <v>0</v>
      </c>
      <c r="D59" s="54">
        <v>0</v>
      </c>
    </row>
    <row r="60" spans="1:5" ht="11.25" customHeight="1" x14ac:dyDescent="0.25">
      <c r="A60" s="53">
        <v>5451</v>
      </c>
      <c r="B60" s="25" t="s">
        <v>274</v>
      </c>
      <c r="C60" s="54">
        <v>0</v>
      </c>
      <c r="D60" s="54">
        <v>0</v>
      </c>
    </row>
    <row r="61" spans="1:5" ht="11.25" customHeight="1" x14ac:dyDescent="0.25">
      <c r="A61" s="53">
        <v>5452</v>
      </c>
      <c r="B61" s="25" t="s">
        <v>275</v>
      </c>
      <c r="C61" s="54">
        <v>0</v>
      </c>
      <c r="D61" s="54">
        <v>0</v>
      </c>
    </row>
    <row r="62" spans="1:5" ht="15" customHeight="1" x14ac:dyDescent="0.25">
      <c r="A62" s="59">
        <v>5500</v>
      </c>
      <c r="B62" s="62" t="s">
        <v>276</v>
      </c>
      <c r="C62" s="61">
        <v>883217.83</v>
      </c>
      <c r="D62" s="61">
        <v>989766.85</v>
      </c>
      <c r="E62" s="65"/>
    </row>
    <row r="63" spans="1:5" ht="12.75" customHeight="1" x14ac:dyDescent="0.25">
      <c r="A63" s="59">
        <v>5510</v>
      </c>
      <c r="B63" s="62" t="s">
        <v>277</v>
      </c>
      <c r="C63" s="61">
        <v>883217.83</v>
      </c>
      <c r="D63" s="61">
        <v>989765.85</v>
      </c>
      <c r="E63" s="65"/>
    </row>
    <row r="64" spans="1:5" ht="11.25" customHeight="1" x14ac:dyDescent="0.25">
      <c r="A64" s="53">
        <v>5511</v>
      </c>
      <c r="B64" s="25" t="s">
        <v>278</v>
      </c>
      <c r="C64" s="54">
        <v>0</v>
      </c>
      <c r="D64" s="54">
        <v>0</v>
      </c>
    </row>
    <row r="65" spans="1:5" ht="11.25" customHeight="1" x14ac:dyDescent="0.25">
      <c r="A65" s="53">
        <v>5512</v>
      </c>
      <c r="B65" s="25" t="s">
        <v>279</v>
      </c>
      <c r="C65" s="54">
        <v>0</v>
      </c>
      <c r="D65" s="54">
        <v>0</v>
      </c>
    </row>
    <row r="66" spans="1:5" ht="11.25" customHeight="1" x14ac:dyDescent="0.25">
      <c r="A66" s="53">
        <v>5513</v>
      </c>
      <c r="B66" s="25" t="s">
        <v>280</v>
      </c>
      <c r="C66" s="54">
        <v>0</v>
      </c>
      <c r="D66" s="54">
        <v>0</v>
      </c>
    </row>
    <row r="67" spans="1:5" ht="11.25" customHeight="1" x14ac:dyDescent="0.25">
      <c r="A67" s="53">
        <v>5514</v>
      </c>
      <c r="B67" s="25" t="s">
        <v>282</v>
      </c>
      <c r="C67" s="54">
        <v>0</v>
      </c>
      <c r="D67" s="54">
        <v>0</v>
      </c>
      <c r="E67" s="65"/>
    </row>
    <row r="68" spans="1:5" ht="11.25" customHeight="1" x14ac:dyDescent="0.25">
      <c r="A68" s="53">
        <v>5515</v>
      </c>
      <c r="B68" s="25" t="s">
        <v>283</v>
      </c>
      <c r="C68" s="54">
        <v>498133.76000000001</v>
      </c>
      <c r="D68" s="195">
        <v>564747.15</v>
      </c>
      <c r="E68" s="65"/>
    </row>
    <row r="69" spans="1:5" ht="11.25" customHeight="1" x14ac:dyDescent="0.25">
      <c r="A69" s="53">
        <v>5516</v>
      </c>
      <c r="B69" s="25" t="s">
        <v>284</v>
      </c>
      <c r="C69" s="54">
        <v>0</v>
      </c>
      <c r="D69" s="195">
        <v>0</v>
      </c>
    </row>
    <row r="70" spans="1:5" ht="11.25" customHeight="1" x14ac:dyDescent="0.25">
      <c r="A70" s="53">
        <v>5517</v>
      </c>
      <c r="B70" s="25" t="s">
        <v>285</v>
      </c>
      <c r="C70" s="54">
        <v>385084.07</v>
      </c>
      <c r="D70" s="195">
        <v>425018.7</v>
      </c>
    </row>
    <row r="71" spans="1:5" ht="11.25" customHeight="1" x14ac:dyDescent="0.25">
      <c r="A71" s="53">
        <v>5518</v>
      </c>
      <c r="B71" s="25" t="s">
        <v>286</v>
      </c>
      <c r="C71" s="54">
        <v>0</v>
      </c>
      <c r="D71" s="54">
        <v>0</v>
      </c>
    </row>
    <row r="72" spans="1:5" ht="11.25" customHeight="1" x14ac:dyDescent="0.25">
      <c r="A72" s="59">
        <v>5520</v>
      </c>
      <c r="B72" s="62" t="s">
        <v>287</v>
      </c>
      <c r="C72" s="61">
        <v>0</v>
      </c>
      <c r="D72" s="61">
        <v>0</v>
      </c>
    </row>
    <row r="73" spans="1:5" ht="11.25" customHeight="1" x14ac:dyDescent="0.25">
      <c r="A73" s="53">
        <v>5521</v>
      </c>
      <c r="B73" s="25" t="s">
        <v>288</v>
      </c>
      <c r="C73" s="54">
        <v>0</v>
      </c>
      <c r="D73" s="54">
        <v>0</v>
      </c>
    </row>
    <row r="74" spans="1:5" ht="11.25" customHeight="1" x14ac:dyDescent="0.25">
      <c r="A74" s="53">
        <v>5522</v>
      </c>
      <c r="B74" s="25" t="s">
        <v>289</v>
      </c>
      <c r="C74" s="54">
        <v>0</v>
      </c>
      <c r="D74" s="54">
        <v>0</v>
      </c>
    </row>
    <row r="75" spans="1:5" ht="11.25" customHeight="1" x14ac:dyDescent="0.25">
      <c r="A75" s="59">
        <v>5530</v>
      </c>
      <c r="B75" s="62" t="s">
        <v>290</v>
      </c>
      <c r="C75" s="61">
        <v>0</v>
      </c>
      <c r="D75" s="61">
        <v>0</v>
      </c>
    </row>
    <row r="76" spans="1:5" ht="11.25" customHeight="1" x14ac:dyDescent="0.25">
      <c r="A76" s="53">
        <v>5531</v>
      </c>
      <c r="B76" s="25" t="s">
        <v>291</v>
      </c>
      <c r="C76" s="54">
        <v>0</v>
      </c>
      <c r="D76" s="54">
        <v>0</v>
      </c>
    </row>
    <row r="77" spans="1:5" ht="11.25" customHeight="1" x14ac:dyDescent="0.25">
      <c r="A77" s="53">
        <v>5532</v>
      </c>
      <c r="B77" s="25" t="s">
        <v>292</v>
      </c>
      <c r="C77" s="54">
        <v>0</v>
      </c>
      <c r="D77" s="54">
        <v>0</v>
      </c>
    </row>
    <row r="78" spans="1:5" ht="11.25" customHeight="1" x14ac:dyDescent="0.25">
      <c r="A78" s="53">
        <v>5533</v>
      </c>
      <c r="B78" s="25" t="s">
        <v>293</v>
      </c>
      <c r="C78" s="54">
        <v>0</v>
      </c>
      <c r="D78" s="54">
        <v>0</v>
      </c>
    </row>
    <row r="79" spans="1:5" ht="11.25" customHeight="1" x14ac:dyDescent="0.25">
      <c r="A79" s="53">
        <v>5534</v>
      </c>
      <c r="B79" s="25" t="s">
        <v>294</v>
      </c>
      <c r="C79" s="54">
        <v>0</v>
      </c>
      <c r="D79" s="54">
        <v>0</v>
      </c>
    </row>
    <row r="80" spans="1:5" ht="11.25" customHeight="1" x14ac:dyDescent="0.25">
      <c r="A80" s="53">
        <v>5535</v>
      </c>
      <c r="B80" s="25" t="s">
        <v>295</v>
      </c>
      <c r="C80" s="54">
        <v>0</v>
      </c>
      <c r="D80" s="54">
        <v>0</v>
      </c>
    </row>
    <row r="81" spans="1:5" ht="11.25" customHeight="1" x14ac:dyDescent="0.25">
      <c r="A81" s="59">
        <v>5590</v>
      </c>
      <c r="B81" s="62" t="s">
        <v>297</v>
      </c>
      <c r="C81" s="61">
        <v>0</v>
      </c>
      <c r="D81" s="130">
        <v>1</v>
      </c>
    </row>
    <row r="82" spans="1:5" ht="11.25" customHeight="1" x14ac:dyDescent="0.25">
      <c r="A82" s="53">
        <v>5591</v>
      </c>
      <c r="B82" s="25" t="s">
        <v>298</v>
      </c>
      <c r="C82" s="54">
        <v>0</v>
      </c>
      <c r="D82" s="54">
        <v>0</v>
      </c>
    </row>
    <row r="83" spans="1:5" ht="11.25" customHeight="1" x14ac:dyDescent="0.25">
      <c r="A83" s="53">
        <v>5592</v>
      </c>
      <c r="B83" s="25" t="s">
        <v>299</v>
      </c>
      <c r="C83" s="54">
        <v>0</v>
      </c>
      <c r="D83" s="54">
        <v>0</v>
      </c>
    </row>
    <row r="84" spans="1:5" ht="11.25" customHeight="1" x14ac:dyDescent="0.25">
      <c r="A84" s="53">
        <v>5593</v>
      </c>
      <c r="B84" s="25" t="s">
        <v>300</v>
      </c>
      <c r="C84" s="54">
        <v>0</v>
      </c>
      <c r="D84" s="54">
        <v>0</v>
      </c>
    </row>
    <row r="85" spans="1:5" ht="11.25" customHeight="1" x14ac:dyDescent="0.25">
      <c r="A85" s="53">
        <v>5594</v>
      </c>
      <c r="B85" s="25" t="s">
        <v>507</v>
      </c>
      <c r="C85" s="54">
        <v>0</v>
      </c>
      <c r="D85" s="54">
        <v>0</v>
      </c>
    </row>
    <row r="86" spans="1:5" ht="11.25" customHeight="1" x14ac:dyDescent="0.25">
      <c r="A86" s="53">
        <v>5595</v>
      </c>
      <c r="B86" s="25" t="s">
        <v>302</v>
      </c>
      <c r="C86" s="54">
        <v>0</v>
      </c>
      <c r="D86" s="54">
        <v>0</v>
      </c>
    </row>
    <row r="87" spans="1:5" ht="11.25" customHeight="1" x14ac:dyDescent="0.25">
      <c r="A87" s="53">
        <v>5596</v>
      </c>
      <c r="B87" s="25" t="s">
        <v>183</v>
      </c>
      <c r="C87" s="54">
        <v>0</v>
      </c>
      <c r="D87" s="54">
        <v>0</v>
      </c>
    </row>
    <row r="88" spans="1:5" ht="11.25" customHeight="1" x14ac:dyDescent="0.25">
      <c r="A88" s="53">
        <v>5597</v>
      </c>
      <c r="B88" s="25" t="s">
        <v>303</v>
      </c>
      <c r="C88" s="54">
        <v>0</v>
      </c>
      <c r="D88" s="54">
        <v>0</v>
      </c>
    </row>
    <row r="89" spans="1:5" ht="11.25" customHeight="1" x14ac:dyDescent="0.25">
      <c r="A89" s="53">
        <v>5599</v>
      </c>
      <c r="B89" s="25" t="s">
        <v>305</v>
      </c>
      <c r="C89" s="54">
        <v>0</v>
      </c>
      <c r="D89" s="195">
        <v>1</v>
      </c>
    </row>
    <row r="90" spans="1:5" ht="11.25" customHeight="1" x14ac:dyDescent="0.25">
      <c r="A90" s="59">
        <v>5600</v>
      </c>
      <c r="B90" s="62" t="s">
        <v>306</v>
      </c>
      <c r="C90" s="61">
        <v>0</v>
      </c>
      <c r="D90" s="61">
        <v>0</v>
      </c>
    </row>
    <row r="91" spans="1:5" ht="11.25" customHeight="1" x14ac:dyDescent="0.25">
      <c r="A91" s="59">
        <v>5610</v>
      </c>
      <c r="B91" s="62" t="s">
        <v>307</v>
      </c>
      <c r="C91" s="61">
        <v>0</v>
      </c>
      <c r="D91" s="61">
        <v>0</v>
      </c>
    </row>
    <row r="92" spans="1:5" ht="11.25" customHeight="1" x14ac:dyDescent="0.25">
      <c r="A92" s="53">
        <v>5611</v>
      </c>
      <c r="B92" s="25" t="s">
        <v>308</v>
      </c>
      <c r="C92" s="54">
        <v>0</v>
      </c>
      <c r="D92" s="54">
        <v>0</v>
      </c>
    </row>
    <row r="93" spans="1:5" ht="11.25" customHeight="1" x14ac:dyDescent="0.25">
      <c r="A93" s="59">
        <v>2110</v>
      </c>
      <c r="B93" s="66" t="s">
        <v>508</v>
      </c>
      <c r="C93" s="61">
        <v>685135.07000000007</v>
      </c>
      <c r="D93" s="61">
        <v>1261338.73</v>
      </c>
      <c r="E93" s="65"/>
    </row>
    <row r="94" spans="1:5" ht="11.25" customHeight="1" x14ac:dyDescent="0.25">
      <c r="A94" s="53">
        <v>2111</v>
      </c>
      <c r="B94" s="25" t="s">
        <v>509</v>
      </c>
      <c r="C94" s="54">
        <v>348144.07</v>
      </c>
      <c r="D94" s="54">
        <v>330117.74</v>
      </c>
      <c r="E94" s="65"/>
    </row>
    <row r="95" spans="1:5" ht="11.25" customHeight="1" x14ac:dyDescent="0.25">
      <c r="A95" s="53">
        <v>2112</v>
      </c>
      <c r="B95" s="25" t="s">
        <v>510</v>
      </c>
      <c r="C95" s="54">
        <v>0</v>
      </c>
      <c r="D95" s="54">
        <v>0</v>
      </c>
    </row>
    <row r="96" spans="1:5" ht="11.25" customHeight="1" x14ac:dyDescent="0.25">
      <c r="A96" s="53">
        <v>2112</v>
      </c>
      <c r="B96" s="25" t="s">
        <v>511</v>
      </c>
      <c r="C96" s="54">
        <v>336991</v>
      </c>
      <c r="D96" s="54">
        <v>931220.99</v>
      </c>
    </row>
    <row r="97" spans="1:5" ht="11.25" customHeight="1" x14ac:dyDescent="0.25">
      <c r="A97" s="53">
        <v>2115</v>
      </c>
      <c r="B97" s="25" t="s">
        <v>512</v>
      </c>
      <c r="C97" s="54">
        <v>0</v>
      </c>
      <c r="D97" s="54">
        <v>0</v>
      </c>
    </row>
    <row r="98" spans="1:5" ht="11.25" customHeight="1" x14ac:dyDescent="0.25">
      <c r="A98" s="53">
        <v>2114</v>
      </c>
      <c r="B98" s="25" t="s">
        <v>513</v>
      </c>
      <c r="C98" s="54">
        <v>0</v>
      </c>
      <c r="D98" s="54">
        <v>0</v>
      </c>
    </row>
    <row r="99" spans="1:5" ht="11.25" customHeight="1" x14ac:dyDescent="0.25">
      <c r="A99" s="59">
        <v>5120</v>
      </c>
      <c r="B99" s="66" t="s">
        <v>348</v>
      </c>
      <c r="C99" s="61">
        <v>0</v>
      </c>
      <c r="D99" s="61">
        <v>0</v>
      </c>
    </row>
    <row r="100" spans="1:5" ht="11.25" customHeight="1" x14ac:dyDescent="0.25">
      <c r="A100" s="53">
        <v>5120</v>
      </c>
      <c r="B100" s="5" t="s">
        <v>348</v>
      </c>
      <c r="C100" s="54">
        <v>0</v>
      </c>
      <c r="D100" s="54">
        <v>0</v>
      </c>
    </row>
    <row r="101" spans="1:5" ht="12" customHeight="1" x14ac:dyDescent="0.25">
      <c r="A101" s="53"/>
      <c r="B101" s="60" t="s">
        <v>514</v>
      </c>
      <c r="C101" s="61">
        <v>2002682.46</v>
      </c>
      <c r="D101" s="61">
        <v>2537412.6</v>
      </c>
      <c r="E101" s="65"/>
    </row>
    <row r="102" spans="1:5" ht="12" customHeight="1" x14ac:dyDescent="0.25">
      <c r="A102" s="59">
        <v>4300</v>
      </c>
      <c r="B102" s="60" t="s">
        <v>37</v>
      </c>
      <c r="C102" s="54">
        <v>2002682.46</v>
      </c>
      <c r="D102" s="54">
        <v>2537412.6</v>
      </c>
      <c r="E102" s="65"/>
    </row>
    <row r="103" spans="1:5" ht="12" customHeight="1" x14ac:dyDescent="0.25">
      <c r="A103" s="59">
        <v>4310</v>
      </c>
      <c r="B103" s="60" t="s">
        <v>167</v>
      </c>
      <c r="C103" s="61">
        <v>1949459.46</v>
      </c>
      <c r="D103" s="61">
        <v>2537412.6</v>
      </c>
      <c r="E103" s="65"/>
    </row>
    <row r="104" spans="1:5" ht="12" customHeight="1" x14ac:dyDescent="0.25">
      <c r="A104" s="53">
        <v>4311</v>
      </c>
      <c r="B104" s="67" t="s">
        <v>168</v>
      </c>
      <c r="C104" s="54">
        <v>0</v>
      </c>
      <c r="D104" s="54">
        <v>0</v>
      </c>
    </row>
    <row r="105" spans="1:5" ht="12" customHeight="1" x14ac:dyDescent="0.25">
      <c r="A105" s="53">
        <v>4319</v>
      </c>
      <c r="B105" s="67" t="s">
        <v>169</v>
      </c>
      <c r="C105" s="54">
        <v>1949459.46</v>
      </c>
      <c r="D105" s="54">
        <v>2537412.6</v>
      </c>
    </row>
    <row r="106" spans="1:5" ht="15" customHeight="1" x14ac:dyDescent="0.25">
      <c r="A106" s="59">
        <v>4320</v>
      </c>
      <c r="B106" s="60" t="s">
        <v>170</v>
      </c>
      <c r="C106" s="61">
        <v>0</v>
      </c>
      <c r="D106" s="61">
        <v>0</v>
      </c>
    </row>
    <row r="107" spans="1:5" ht="15" customHeight="1" x14ac:dyDescent="0.25">
      <c r="A107" s="53">
        <v>4321</v>
      </c>
      <c r="B107" s="67" t="s">
        <v>171</v>
      </c>
      <c r="C107" s="54">
        <v>0</v>
      </c>
      <c r="D107" s="54">
        <v>0</v>
      </c>
    </row>
    <row r="108" spans="1:5" ht="15" customHeight="1" x14ac:dyDescent="0.25">
      <c r="A108" s="53">
        <v>4322</v>
      </c>
      <c r="B108" s="67" t="s">
        <v>172</v>
      </c>
      <c r="C108" s="54">
        <v>0</v>
      </c>
      <c r="D108" s="54">
        <v>0</v>
      </c>
    </row>
    <row r="109" spans="1:5" ht="15" customHeight="1" x14ac:dyDescent="0.25">
      <c r="A109" s="53">
        <v>4323</v>
      </c>
      <c r="B109" s="67" t="s">
        <v>173</v>
      </c>
      <c r="C109" s="54">
        <v>0</v>
      </c>
      <c r="D109" s="54">
        <v>0</v>
      </c>
    </row>
    <row r="110" spans="1:5" ht="23.25" x14ac:dyDescent="0.25">
      <c r="A110" s="53">
        <v>4324</v>
      </c>
      <c r="B110" s="131" t="s">
        <v>174</v>
      </c>
      <c r="C110" s="54">
        <v>0</v>
      </c>
      <c r="D110" s="54">
        <v>0</v>
      </c>
    </row>
    <row r="111" spans="1:5" ht="23.25" x14ac:dyDescent="0.25">
      <c r="A111" s="53">
        <v>4325</v>
      </c>
      <c r="B111" s="131" t="s">
        <v>175</v>
      </c>
      <c r="C111" s="54">
        <v>0</v>
      </c>
      <c r="D111" s="54">
        <v>0</v>
      </c>
    </row>
    <row r="112" spans="1:5" ht="15" customHeight="1" x14ac:dyDescent="0.25">
      <c r="A112" s="59">
        <v>4330</v>
      </c>
      <c r="B112" s="60" t="s">
        <v>177</v>
      </c>
      <c r="C112" s="61">
        <v>0</v>
      </c>
      <c r="D112" s="61">
        <v>0</v>
      </c>
    </row>
    <row r="113" spans="1:5" ht="15" customHeight="1" x14ac:dyDescent="0.25">
      <c r="A113" s="53">
        <v>4331</v>
      </c>
      <c r="B113" s="67" t="s">
        <v>177</v>
      </c>
      <c r="C113" s="54">
        <v>0</v>
      </c>
      <c r="D113" s="54">
        <v>0</v>
      </c>
    </row>
    <row r="114" spans="1:5" ht="15" customHeight="1" x14ac:dyDescent="0.25">
      <c r="A114" s="59">
        <v>4340</v>
      </c>
      <c r="B114" s="60" t="s">
        <v>178</v>
      </c>
      <c r="C114" s="61">
        <v>0</v>
      </c>
      <c r="D114" s="61">
        <v>0</v>
      </c>
    </row>
    <row r="115" spans="1:5" ht="15" customHeight="1" x14ac:dyDescent="0.25">
      <c r="A115" s="53">
        <v>4341</v>
      </c>
      <c r="B115" s="67" t="s">
        <v>178</v>
      </c>
      <c r="C115" s="54">
        <v>0</v>
      </c>
      <c r="D115" s="54">
        <v>0</v>
      </c>
    </row>
    <row r="116" spans="1:5" ht="15" customHeight="1" x14ac:dyDescent="0.25">
      <c r="A116" s="59">
        <v>4390</v>
      </c>
      <c r="B116" s="60" t="s">
        <v>179</v>
      </c>
      <c r="C116" s="61">
        <v>53223</v>
      </c>
      <c r="D116" s="61">
        <v>0</v>
      </c>
      <c r="E116" s="65"/>
    </row>
    <row r="117" spans="1:5" ht="15" customHeight="1" x14ac:dyDescent="0.25">
      <c r="A117" s="53">
        <v>4392</v>
      </c>
      <c r="B117" s="67" t="s">
        <v>180</v>
      </c>
      <c r="C117" s="54">
        <v>0</v>
      </c>
      <c r="D117" s="54">
        <v>0</v>
      </c>
    </row>
    <row r="118" spans="1:5" ht="15" customHeight="1" x14ac:dyDescent="0.25">
      <c r="A118" s="53">
        <v>4393</v>
      </c>
      <c r="B118" s="67" t="s">
        <v>181</v>
      </c>
      <c r="C118" s="54">
        <v>0</v>
      </c>
      <c r="D118" s="54">
        <v>0</v>
      </c>
    </row>
    <row r="119" spans="1:5" ht="15" customHeight="1" x14ac:dyDescent="0.25">
      <c r="A119" s="53">
        <v>4394</v>
      </c>
      <c r="B119" s="67" t="s">
        <v>182</v>
      </c>
      <c r="C119" s="54">
        <v>0</v>
      </c>
      <c r="D119" s="54">
        <v>0</v>
      </c>
    </row>
    <row r="120" spans="1:5" ht="15" customHeight="1" x14ac:dyDescent="0.25">
      <c r="A120" s="53">
        <v>4395</v>
      </c>
      <c r="B120" s="67" t="s">
        <v>183</v>
      </c>
      <c r="C120" s="54">
        <v>0</v>
      </c>
      <c r="D120" s="54">
        <v>0</v>
      </c>
    </row>
    <row r="121" spans="1:5" ht="15" customHeight="1" x14ac:dyDescent="0.25">
      <c r="A121" s="53">
        <v>4396</v>
      </c>
      <c r="B121" s="67" t="s">
        <v>184</v>
      </c>
      <c r="C121" s="54">
        <v>0</v>
      </c>
      <c r="D121" s="54">
        <v>0</v>
      </c>
    </row>
    <row r="122" spans="1:5" ht="15" customHeight="1" x14ac:dyDescent="0.25">
      <c r="A122" s="53">
        <v>4397</v>
      </c>
      <c r="B122" s="67" t="s">
        <v>185</v>
      </c>
      <c r="C122" s="54">
        <v>0</v>
      </c>
      <c r="D122" s="54">
        <v>0</v>
      </c>
    </row>
    <row r="123" spans="1:5" ht="15" customHeight="1" x14ac:dyDescent="0.25">
      <c r="A123" s="53">
        <v>4399</v>
      </c>
      <c r="B123" s="67" t="s">
        <v>179</v>
      </c>
      <c r="C123" s="54">
        <v>53223</v>
      </c>
      <c r="D123" s="54">
        <v>0</v>
      </c>
    </row>
    <row r="124" spans="1:5" ht="15" customHeight="1" x14ac:dyDescent="0.25">
      <c r="A124" s="59">
        <v>1120</v>
      </c>
      <c r="B124" s="66" t="s">
        <v>515</v>
      </c>
      <c r="C124" s="61">
        <v>0</v>
      </c>
      <c r="D124" s="61">
        <v>0</v>
      </c>
    </row>
    <row r="125" spans="1:5" ht="15" customHeight="1" x14ac:dyDescent="0.25">
      <c r="A125" s="53">
        <v>1124</v>
      </c>
      <c r="B125" s="5" t="s">
        <v>516</v>
      </c>
      <c r="C125" s="54">
        <v>0</v>
      </c>
      <c r="D125" s="54">
        <v>0</v>
      </c>
    </row>
    <row r="126" spans="1:5" ht="11.25" customHeight="1" x14ac:dyDescent="0.25">
      <c r="A126" s="53">
        <v>1124</v>
      </c>
      <c r="B126" s="5" t="s">
        <v>517</v>
      </c>
      <c r="C126" s="54">
        <v>0</v>
      </c>
      <c r="D126" s="54">
        <v>0</v>
      </c>
    </row>
    <row r="127" spans="1:5" ht="11.25" customHeight="1" x14ac:dyDescent="0.25">
      <c r="A127" s="53">
        <v>1124</v>
      </c>
      <c r="B127" s="5" t="s">
        <v>518</v>
      </c>
      <c r="C127" s="54">
        <v>0</v>
      </c>
      <c r="D127" s="54">
        <v>0</v>
      </c>
    </row>
    <row r="128" spans="1:5" ht="11.25" customHeight="1" x14ac:dyDescent="0.25">
      <c r="A128" s="53">
        <v>1124</v>
      </c>
      <c r="B128" s="5" t="s">
        <v>519</v>
      </c>
      <c r="C128" s="54">
        <v>0</v>
      </c>
      <c r="D128" s="54">
        <v>0</v>
      </c>
    </row>
    <row r="129" spans="1:6" ht="11.25" customHeight="1" x14ac:dyDescent="0.25">
      <c r="A129" s="53">
        <v>1124</v>
      </c>
      <c r="B129" s="5" t="s">
        <v>520</v>
      </c>
      <c r="C129" s="54">
        <v>0</v>
      </c>
      <c r="D129" s="54">
        <v>0</v>
      </c>
    </row>
    <row r="130" spans="1:6" ht="11.25" customHeight="1" x14ac:dyDescent="0.25">
      <c r="A130" s="53">
        <v>1124</v>
      </c>
      <c r="B130" s="5" t="s">
        <v>521</v>
      </c>
      <c r="C130" s="54">
        <v>0</v>
      </c>
      <c r="D130" s="54">
        <v>0</v>
      </c>
    </row>
    <row r="131" spans="1:6" ht="11.25" customHeight="1" x14ac:dyDescent="0.25">
      <c r="A131" s="53">
        <v>1122</v>
      </c>
      <c r="B131" s="5" t="s">
        <v>522</v>
      </c>
      <c r="C131" s="54">
        <v>0</v>
      </c>
      <c r="D131" s="54">
        <v>0</v>
      </c>
    </row>
    <row r="132" spans="1:6" ht="11.25" customHeight="1" x14ac:dyDescent="0.25">
      <c r="A132" s="53">
        <v>1122</v>
      </c>
      <c r="B132" s="5" t="s">
        <v>523</v>
      </c>
      <c r="C132" s="54">
        <v>0</v>
      </c>
      <c r="D132" s="54">
        <v>0</v>
      </c>
    </row>
    <row r="133" spans="1:6" ht="11.25" customHeight="1" x14ac:dyDescent="0.25">
      <c r="A133" s="53">
        <v>1122</v>
      </c>
      <c r="B133" s="5" t="s">
        <v>524</v>
      </c>
      <c r="C133" s="54">
        <v>0</v>
      </c>
      <c r="D133" s="54">
        <v>0</v>
      </c>
    </row>
    <row r="134" spans="1:6" ht="11.25" customHeight="1" x14ac:dyDescent="0.25">
      <c r="A134" s="59">
        <v>5120</v>
      </c>
      <c r="B134" s="66" t="s">
        <v>348</v>
      </c>
      <c r="C134" s="61">
        <v>0</v>
      </c>
      <c r="D134" s="61">
        <v>0</v>
      </c>
    </row>
    <row r="135" spans="1:6" ht="11.25" customHeight="1" x14ac:dyDescent="0.25">
      <c r="A135" s="53">
        <v>5120</v>
      </c>
      <c r="B135" s="5" t="s">
        <v>348</v>
      </c>
      <c r="C135" s="54">
        <v>0</v>
      </c>
      <c r="D135" s="54">
        <v>0</v>
      </c>
    </row>
    <row r="136" spans="1:6" ht="11.25" customHeight="1" x14ac:dyDescent="0.25">
      <c r="A136" s="53"/>
      <c r="B136" s="68" t="s">
        <v>525</v>
      </c>
      <c r="C136" s="61">
        <f t="shared" ref="C136:D136" si="0">C48+C49-C101</f>
        <v>1432908.29</v>
      </c>
      <c r="D136" s="61">
        <f t="shared" si="0"/>
        <v>10926005.450000001</v>
      </c>
      <c r="F136" s="65"/>
    </row>
    <row r="137" spans="1:6" ht="9" customHeight="1" x14ac:dyDescent="0.25">
      <c r="A137" s="25"/>
      <c r="B137" s="25"/>
      <c r="C137" s="25"/>
      <c r="D137" s="25"/>
    </row>
    <row r="138" spans="1:6" ht="9.75" customHeight="1" x14ac:dyDescent="0.25">
      <c r="A138" s="25"/>
      <c r="B138" s="25" t="s">
        <v>309</v>
      </c>
      <c r="C138" s="25"/>
      <c r="D138" s="25"/>
    </row>
  </sheetData>
  <mergeCells count="4">
    <mergeCell ref="A1:C1"/>
    <mergeCell ref="A2:C2"/>
    <mergeCell ref="A3:C3"/>
    <mergeCell ref="A4:C4"/>
  </mergeCells>
  <pageMargins left="0.9055118110236221" right="0.70866141732283472" top="0.74803149606299213" bottom="0.74803149606299213" header="0" footer="0"/>
  <pageSetup scale="75" fitToHeight="0" orientation="portrait" r:id="rId1"/>
  <rowBreaks count="1" manualBreakCount="1">
    <brk id="8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C2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5.7109375" customWidth="1"/>
    <col min="2" max="2" width="63.140625" customWidth="1"/>
    <col min="3" max="3" width="17.85546875" customWidth="1"/>
    <col min="4" max="26" width="11.42578125" customWidth="1"/>
  </cols>
  <sheetData>
    <row r="1" spans="1:3" ht="11.25" customHeight="1" x14ac:dyDescent="0.25">
      <c r="A1" s="524" t="s">
        <v>1968</v>
      </c>
      <c r="B1" s="525"/>
      <c r="C1" s="526"/>
    </row>
    <row r="2" spans="1:3" ht="11.25" customHeight="1" x14ac:dyDescent="0.25">
      <c r="A2" s="527" t="s">
        <v>526</v>
      </c>
      <c r="B2" s="519"/>
      <c r="C2" s="528"/>
    </row>
    <row r="3" spans="1:3" ht="11.25" customHeight="1" x14ac:dyDescent="0.25">
      <c r="A3" s="527" t="s">
        <v>1961</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46678979.93999999</v>
      </c>
    </row>
    <row r="7" spans="1:3" ht="7.5" customHeight="1" x14ac:dyDescent="0.25">
      <c r="A7" s="5"/>
      <c r="B7" s="73"/>
      <c r="C7" s="134"/>
    </row>
    <row r="8" spans="1:3" ht="9.75" customHeight="1" x14ac:dyDescent="0.25">
      <c r="A8" s="75" t="s">
        <v>530</v>
      </c>
      <c r="B8" s="75"/>
      <c r="C8" s="76">
        <f>SUM(C9:C14)</f>
        <v>2002682.46</v>
      </c>
    </row>
    <row r="9" spans="1:3" ht="14.25" customHeight="1" x14ac:dyDescent="0.25">
      <c r="A9" s="77" t="s">
        <v>531</v>
      </c>
      <c r="B9" s="78" t="s">
        <v>167</v>
      </c>
      <c r="C9" s="79">
        <v>1949459.46</v>
      </c>
    </row>
    <row r="10" spans="1:3" ht="14.25" customHeight="1" x14ac:dyDescent="0.25">
      <c r="A10" s="80" t="s">
        <v>532</v>
      </c>
      <c r="B10" s="81" t="s">
        <v>533</v>
      </c>
      <c r="C10" s="79">
        <v>0</v>
      </c>
    </row>
    <row r="11" spans="1:3" ht="14.25" customHeight="1" x14ac:dyDescent="0.25">
      <c r="A11" s="80" t="s">
        <v>534</v>
      </c>
      <c r="B11" s="81" t="s">
        <v>177</v>
      </c>
      <c r="C11" s="79">
        <v>0</v>
      </c>
    </row>
    <row r="12" spans="1:3" ht="14.25" customHeight="1" x14ac:dyDescent="0.25">
      <c r="A12" s="80" t="s">
        <v>535</v>
      </c>
      <c r="B12" s="81" t="s">
        <v>178</v>
      </c>
      <c r="C12" s="79">
        <v>0</v>
      </c>
    </row>
    <row r="13" spans="1:3" ht="14.25" customHeight="1" x14ac:dyDescent="0.25">
      <c r="A13" s="80" t="s">
        <v>536</v>
      </c>
      <c r="B13" s="81" t="s">
        <v>179</v>
      </c>
      <c r="C13" s="79">
        <v>53223</v>
      </c>
    </row>
    <row r="14" spans="1:3" ht="14.25" customHeight="1" x14ac:dyDescent="0.25">
      <c r="A14" s="82" t="s">
        <v>537</v>
      </c>
      <c r="B14" s="83" t="s">
        <v>538</v>
      </c>
      <c r="C14" s="79">
        <v>0</v>
      </c>
    </row>
    <row r="15" spans="1:3" ht="14.25" customHeight="1" x14ac:dyDescent="0.25">
      <c r="A15" s="5"/>
      <c r="B15" s="84"/>
      <c r="C15" s="85"/>
    </row>
    <row r="16" spans="1:3" ht="14.25" customHeight="1" x14ac:dyDescent="0.25">
      <c r="A16" s="75" t="s">
        <v>539</v>
      </c>
      <c r="B16" s="73"/>
      <c r="C16" s="76">
        <f>SUM(C17:C19)</f>
        <v>0</v>
      </c>
    </row>
    <row r="17" spans="1:3" ht="14.25" customHeight="1" x14ac:dyDescent="0.25">
      <c r="A17" s="86">
        <v>3.1</v>
      </c>
      <c r="B17" s="81" t="s">
        <v>540</v>
      </c>
      <c r="C17" s="79">
        <v>0</v>
      </c>
    </row>
    <row r="18" spans="1:3" ht="14.25" customHeight="1" x14ac:dyDescent="0.25">
      <c r="A18" s="87">
        <v>3.2</v>
      </c>
      <c r="B18" s="81" t="s">
        <v>541</v>
      </c>
      <c r="C18" s="79">
        <v>0</v>
      </c>
    </row>
    <row r="19" spans="1:3" ht="14.25" customHeight="1" x14ac:dyDescent="0.25">
      <c r="A19" s="87">
        <v>3.3</v>
      </c>
      <c r="B19" s="83" t="s">
        <v>542</v>
      </c>
      <c r="C19" s="88">
        <v>0</v>
      </c>
    </row>
    <row r="20" spans="1:3" ht="7.5" customHeight="1" x14ac:dyDescent="0.25">
      <c r="A20" s="5"/>
      <c r="B20" s="83"/>
      <c r="C20" s="90"/>
    </row>
    <row r="21" spans="1:3" ht="18.75" customHeight="1" x14ac:dyDescent="0.25">
      <c r="A21" s="91" t="s">
        <v>543</v>
      </c>
      <c r="B21" s="91"/>
      <c r="C21" s="133">
        <f>C6+C8-C16</f>
        <v>48681662.399999991</v>
      </c>
    </row>
    <row r="22" spans="1:3" ht="9.75" customHeight="1" x14ac:dyDescent="0.25">
      <c r="A22" s="5"/>
      <c r="B22" s="5"/>
      <c r="C22" s="5"/>
    </row>
    <row r="23" spans="1:3" ht="9.75" customHeight="1" x14ac:dyDescent="0.25">
      <c r="A23" s="25" t="s">
        <v>1981</v>
      </c>
      <c r="C23" s="5"/>
    </row>
    <row r="24" spans="1:3" ht="15" customHeight="1" x14ac:dyDescent="0.25">
      <c r="A24" s="25" t="s">
        <v>1982</v>
      </c>
    </row>
  </sheetData>
  <mergeCells count="5">
    <mergeCell ref="A1:C1"/>
    <mergeCell ref="A2:C2"/>
    <mergeCell ref="A3:C3"/>
    <mergeCell ref="A4:C4"/>
    <mergeCell ref="A5:B5"/>
  </mergeCells>
  <pageMargins left="0.9055118110236221" right="0.70866141732283472" top="0.74803149606299213" bottom="0.74803149606299213" header="0" footer="0"/>
  <pageSetup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E4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1968</v>
      </c>
      <c r="B1" s="525"/>
      <c r="C1" s="526"/>
    </row>
    <row r="2" spans="1:3" ht="11.25" customHeight="1" x14ac:dyDescent="0.25">
      <c r="A2" s="535" t="s">
        <v>544</v>
      </c>
      <c r="B2" s="519"/>
      <c r="C2" s="528"/>
    </row>
    <row r="3" spans="1:3" ht="11.25" customHeight="1" x14ac:dyDescent="0.25">
      <c r="A3" s="535" t="s">
        <v>1961</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46438909.32</v>
      </c>
    </row>
    <row r="7" spans="1:3" ht="7.5" customHeight="1" x14ac:dyDescent="0.25">
      <c r="A7" s="96"/>
      <c r="B7" s="73"/>
      <c r="C7" s="74"/>
    </row>
    <row r="8" spans="1:3" ht="12" customHeight="1" x14ac:dyDescent="0.25">
      <c r="A8" s="75" t="s">
        <v>546</v>
      </c>
      <c r="B8" s="97"/>
      <c r="C8" s="76">
        <f>SUM(C9:C29)</f>
        <v>507702.6</v>
      </c>
    </row>
    <row r="9" spans="1:3" ht="12" customHeight="1" x14ac:dyDescent="0.25">
      <c r="A9" s="98">
        <v>2.1</v>
      </c>
      <c r="B9" s="99" t="s">
        <v>201</v>
      </c>
      <c r="C9" s="100">
        <v>0</v>
      </c>
    </row>
    <row r="10" spans="1:3" ht="12" customHeight="1" x14ac:dyDescent="0.25">
      <c r="A10" s="98">
        <v>2.2000000000000002</v>
      </c>
      <c r="B10" s="99" t="s">
        <v>197</v>
      </c>
      <c r="C10" s="100">
        <v>0</v>
      </c>
    </row>
    <row r="11" spans="1:3" ht="12" customHeight="1" x14ac:dyDescent="0.25">
      <c r="A11" s="101">
        <v>2.2999999999999998</v>
      </c>
      <c r="B11" s="102" t="s">
        <v>372</v>
      </c>
      <c r="C11" s="100">
        <v>107230.39999999999</v>
      </c>
    </row>
    <row r="12" spans="1:3" ht="12" customHeight="1" x14ac:dyDescent="0.25">
      <c r="A12" s="101">
        <v>2.4</v>
      </c>
      <c r="B12" s="102" t="s">
        <v>373</v>
      </c>
      <c r="C12" s="100">
        <v>0</v>
      </c>
    </row>
    <row r="13" spans="1:3" ht="12" customHeight="1" x14ac:dyDescent="0.25">
      <c r="A13" s="101">
        <v>2.5</v>
      </c>
      <c r="B13" s="102" t="s">
        <v>374</v>
      </c>
      <c r="C13" s="100">
        <v>0</v>
      </c>
    </row>
    <row r="14" spans="1:3" ht="12" customHeight="1" x14ac:dyDescent="0.25">
      <c r="A14" s="101">
        <v>2.6</v>
      </c>
      <c r="B14" s="102" t="s">
        <v>375</v>
      </c>
      <c r="C14" s="100">
        <v>0</v>
      </c>
    </row>
    <row r="15" spans="1:3" ht="12" customHeight="1" x14ac:dyDescent="0.25">
      <c r="A15" s="101">
        <v>2.7</v>
      </c>
      <c r="B15" s="102" t="s">
        <v>376</v>
      </c>
      <c r="C15" s="100">
        <v>0</v>
      </c>
    </row>
    <row r="16" spans="1:3" ht="12" customHeight="1" x14ac:dyDescent="0.25">
      <c r="A16" s="101">
        <v>2.8</v>
      </c>
      <c r="B16" s="102" t="s">
        <v>377</v>
      </c>
      <c r="C16" s="100">
        <v>0</v>
      </c>
    </row>
    <row r="17" spans="1:3" ht="12" customHeight="1" x14ac:dyDescent="0.25">
      <c r="A17" s="101">
        <v>2.9</v>
      </c>
      <c r="B17" s="102" t="s">
        <v>379</v>
      </c>
      <c r="C17" s="100">
        <v>0</v>
      </c>
    </row>
    <row r="18" spans="1:3" ht="12" customHeight="1" x14ac:dyDescent="0.25">
      <c r="A18" s="101" t="s">
        <v>547</v>
      </c>
      <c r="B18" s="102" t="s">
        <v>548</v>
      </c>
      <c r="C18" s="100">
        <v>0</v>
      </c>
    </row>
    <row r="19" spans="1:3" ht="12" customHeight="1" x14ac:dyDescent="0.25">
      <c r="A19" s="101" t="s">
        <v>549</v>
      </c>
      <c r="B19" s="102" t="s">
        <v>385</v>
      </c>
      <c r="C19" s="100">
        <v>400472.2</v>
      </c>
    </row>
    <row r="20" spans="1:3" ht="12" customHeight="1" x14ac:dyDescent="0.25">
      <c r="A20" s="101" t="s">
        <v>550</v>
      </c>
      <c r="B20" s="102" t="s">
        <v>551</v>
      </c>
      <c r="C20" s="100">
        <v>0</v>
      </c>
    </row>
    <row r="21" spans="1:3" ht="12" customHeight="1" x14ac:dyDescent="0.25">
      <c r="A21" s="101" t="s">
        <v>552</v>
      </c>
      <c r="B21" s="102" t="s">
        <v>553</v>
      </c>
      <c r="C21" s="100">
        <v>0</v>
      </c>
    </row>
    <row r="22" spans="1:3" ht="12" customHeight="1" x14ac:dyDescent="0.25">
      <c r="A22" s="101" t="s">
        <v>554</v>
      </c>
      <c r="B22" s="102" t="s">
        <v>555</v>
      </c>
      <c r="C22" s="100">
        <v>0</v>
      </c>
    </row>
    <row r="23" spans="1:3" ht="12" customHeight="1" x14ac:dyDescent="0.25">
      <c r="A23" s="101" t="s">
        <v>556</v>
      </c>
      <c r="B23" s="102" t="s">
        <v>557</v>
      </c>
      <c r="C23" s="100">
        <v>0</v>
      </c>
    </row>
    <row r="24" spans="1:3" ht="12" customHeight="1" x14ac:dyDescent="0.25">
      <c r="A24" s="101" t="s">
        <v>558</v>
      </c>
      <c r="B24" s="102" t="s">
        <v>559</v>
      </c>
      <c r="C24" s="100">
        <v>0</v>
      </c>
    </row>
    <row r="25" spans="1:3" ht="12" customHeight="1" x14ac:dyDescent="0.25">
      <c r="A25" s="101" t="s">
        <v>560</v>
      </c>
      <c r="B25" s="102" t="s">
        <v>561</v>
      </c>
      <c r="C25" s="100">
        <v>0</v>
      </c>
    </row>
    <row r="26" spans="1:3" ht="12" customHeight="1" x14ac:dyDescent="0.25">
      <c r="A26" s="101" t="s">
        <v>562</v>
      </c>
      <c r="B26" s="102" t="s">
        <v>563</v>
      </c>
      <c r="C26" s="100">
        <v>0</v>
      </c>
    </row>
    <row r="27" spans="1:3" ht="12" customHeight="1" x14ac:dyDescent="0.25">
      <c r="A27" s="101" t="s">
        <v>564</v>
      </c>
      <c r="B27" s="102" t="s">
        <v>565</v>
      </c>
      <c r="C27" s="100">
        <v>0</v>
      </c>
    </row>
    <row r="28" spans="1:3" ht="12" customHeight="1" x14ac:dyDescent="0.25">
      <c r="A28" s="101" t="s">
        <v>566</v>
      </c>
      <c r="B28" s="102" t="s">
        <v>567</v>
      </c>
      <c r="C28" s="100">
        <v>0</v>
      </c>
    </row>
    <row r="29" spans="1:3" ht="12" customHeight="1" x14ac:dyDescent="0.25">
      <c r="A29" s="101" t="s">
        <v>568</v>
      </c>
      <c r="B29" s="99" t="s">
        <v>569</v>
      </c>
      <c r="C29" s="100">
        <v>0</v>
      </c>
    </row>
    <row r="30" spans="1:3" ht="12" customHeight="1" x14ac:dyDescent="0.25">
      <c r="A30" s="96"/>
      <c r="B30" s="103"/>
      <c r="C30" s="104"/>
    </row>
    <row r="31" spans="1:3" ht="12" customHeight="1" x14ac:dyDescent="0.25">
      <c r="A31" s="105" t="s">
        <v>570</v>
      </c>
      <c r="B31" s="106"/>
      <c r="C31" s="107">
        <f>SUM(C32:C38)</f>
        <v>883217.83</v>
      </c>
    </row>
    <row r="32" spans="1:3" ht="12" customHeight="1" x14ac:dyDescent="0.25">
      <c r="A32" s="101" t="s">
        <v>571</v>
      </c>
      <c r="B32" s="102" t="s">
        <v>277</v>
      </c>
      <c r="C32" s="100">
        <v>883217.83</v>
      </c>
    </row>
    <row r="33" spans="1:5" ht="12" customHeight="1" x14ac:dyDescent="0.25">
      <c r="A33" s="101" t="s">
        <v>572</v>
      </c>
      <c r="B33" s="102" t="s">
        <v>287</v>
      </c>
      <c r="C33" s="100">
        <v>0</v>
      </c>
    </row>
    <row r="34" spans="1:5" ht="12" customHeight="1" x14ac:dyDescent="0.25">
      <c r="A34" s="101" t="s">
        <v>573</v>
      </c>
      <c r="B34" s="102" t="s">
        <v>290</v>
      </c>
      <c r="C34" s="100">
        <v>0</v>
      </c>
    </row>
    <row r="35" spans="1:5" ht="12" customHeight="1" x14ac:dyDescent="0.25">
      <c r="A35" s="101" t="s">
        <v>574</v>
      </c>
      <c r="B35" s="102" t="s">
        <v>297</v>
      </c>
      <c r="C35" s="100">
        <v>0</v>
      </c>
    </row>
    <row r="36" spans="1:5" ht="12" customHeight="1" x14ac:dyDescent="0.25">
      <c r="A36" s="101" t="s">
        <v>575</v>
      </c>
      <c r="B36" s="102" t="s">
        <v>307</v>
      </c>
      <c r="C36" s="100">
        <v>0</v>
      </c>
    </row>
    <row r="37" spans="1:5" ht="12" customHeight="1" x14ac:dyDescent="0.25">
      <c r="A37" s="101" t="s">
        <v>576</v>
      </c>
      <c r="B37" s="102" t="s">
        <v>577</v>
      </c>
      <c r="C37" s="100">
        <v>0</v>
      </c>
    </row>
    <row r="38" spans="1:5" ht="12" customHeight="1" x14ac:dyDescent="0.25">
      <c r="A38" s="101" t="s">
        <v>578</v>
      </c>
      <c r="B38" s="99" t="s">
        <v>579</v>
      </c>
      <c r="C38" s="108">
        <v>0</v>
      </c>
    </row>
    <row r="39" spans="1:5" ht="7.5" customHeight="1" x14ac:dyDescent="0.25">
      <c r="A39" s="96"/>
      <c r="B39" s="109"/>
      <c r="C39" s="110"/>
    </row>
    <row r="40" spans="1:5" ht="9.75" customHeight="1" x14ac:dyDescent="0.25">
      <c r="A40" s="111" t="s">
        <v>580</v>
      </c>
      <c r="B40" s="70"/>
      <c r="C40" s="133">
        <f>C6-C8+C31</f>
        <v>46814424.549999997</v>
      </c>
      <c r="E40" s="65"/>
    </row>
    <row r="41" spans="1:5" ht="9.75" customHeight="1" x14ac:dyDescent="0.25">
      <c r="A41" s="5"/>
      <c r="B41" s="5"/>
      <c r="C41" s="5"/>
    </row>
    <row r="42" spans="1:5" ht="9.75" customHeight="1" x14ac:dyDescent="0.25">
      <c r="A42" s="25" t="s">
        <v>1981</v>
      </c>
      <c r="C42" s="5"/>
    </row>
    <row r="43" spans="1:5" ht="15" customHeight="1" x14ac:dyDescent="0.25">
      <c r="A43" s="25" t="s">
        <v>1982</v>
      </c>
    </row>
  </sheetData>
  <mergeCells count="5">
    <mergeCell ref="A1:C1"/>
    <mergeCell ref="A2:C2"/>
    <mergeCell ref="A3:C3"/>
    <mergeCell ref="A4:C4"/>
    <mergeCell ref="A5:B5"/>
  </mergeCells>
  <pageMargins left="0.7" right="0.7" top="0.75" bottom="0.75" header="0" footer="0"/>
  <pageSetup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J59"/>
  <sheetViews>
    <sheetView showGridLines="0" view="pageBreakPreview" zoomScale="60" zoomScaleNormal="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3.140625" customWidth="1"/>
    <col min="11" max="26" width="9.140625" customWidth="1"/>
  </cols>
  <sheetData>
    <row r="1" spans="1:10" ht="11.25" customHeight="1" x14ac:dyDescent="0.25">
      <c r="A1" s="521" t="s">
        <v>1968</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1961</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15" customHeight="1" x14ac:dyDescent="0.25">
      <c r="A9" s="59">
        <v>7000</v>
      </c>
      <c r="B9" s="60" t="s">
        <v>590</v>
      </c>
      <c r="C9" s="62"/>
      <c r="D9" s="62"/>
      <c r="E9" s="62"/>
      <c r="F9" s="62"/>
      <c r="G9" s="62"/>
      <c r="H9" s="62"/>
      <c r="I9" s="62"/>
      <c r="J9" s="62"/>
    </row>
    <row r="10" spans="1:10" ht="19.5" customHeight="1" x14ac:dyDescent="0.25">
      <c r="A10" s="25">
        <v>7110</v>
      </c>
      <c r="B10" s="67" t="s">
        <v>586</v>
      </c>
      <c r="C10" s="54">
        <v>0</v>
      </c>
      <c r="D10" s="54">
        <v>0</v>
      </c>
      <c r="E10" s="54">
        <v>0</v>
      </c>
      <c r="F10" s="54">
        <v>0</v>
      </c>
      <c r="G10" s="25"/>
      <c r="H10" s="25"/>
      <c r="I10" s="25"/>
      <c r="J10" s="25"/>
    </row>
    <row r="11" spans="1:10" ht="19.5" customHeight="1" x14ac:dyDescent="0.25">
      <c r="A11" s="25">
        <v>7120</v>
      </c>
      <c r="B11" s="67" t="s">
        <v>591</v>
      </c>
      <c r="C11" s="54">
        <v>0</v>
      </c>
      <c r="D11" s="54">
        <v>0</v>
      </c>
      <c r="E11" s="54">
        <v>0</v>
      </c>
      <c r="F11" s="54">
        <v>0</v>
      </c>
      <c r="G11" s="25"/>
      <c r="H11" s="25"/>
      <c r="I11" s="25"/>
      <c r="J11" s="25"/>
    </row>
    <row r="12" spans="1:10" ht="19.5" customHeight="1" x14ac:dyDescent="0.25">
      <c r="A12" s="25">
        <v>7130</v>
      </c>
      <c r="B12" s="67" t="s">
        <v>592</v>
      </c>
      <c r="C12" s="54">
        <v>0</v>
      </c>
      <c r="D12" s="54">
        <v>0</v>
      </c>
      <c r="E12" s="54">
        <v>0</v>
      </c>
      <c r="F12" s="54">
        <v>0</v>
      </c>
      <c r="G12" s="25"/>
      <c r="H12" s="25"/>
      <c r="I12" s="25"/>
      <c r="J12" s="25"/>
    </row>
    <row r="13" spans="1:10" ht="19.5" customHeight="1" x14ac:dyDescent="0.25">
      <c r="A13" s="25">
        <v>7140</v>
      </c>
      <c r="B13" s="67" t="s">
        <v>593</v>
      </c>
      <c r="C13" s="54">
        <v>0</v>
      </c>
      <c r="D13" s="54">
        <v>0</v>
      </c>
      <c r="E13" s="54">
        <v>0</v>
      </c>
      <c r="F13" s="54">
        <v>0</v>
      </c>
      <c r="G13" s="25"/>
      <c r="H13" s="25"/>
      <c r="I13" s="25"/>
      <c r="J13" s="25"/>
    </row>
    <row r="14" spans="1:10" ht="19.5" customHeight="1" x14ac:dyDescent="0.25">
      <c r="A14" s="25">
        <v>7150</v>
      </c>
      <c r="B14" s="67" t="s">
        <v>594</v>
      </c>
      <c r="C14" s="54">
        <v>0</v>
      </c>
      <c r="D14" s="54">
        <v>0</v>
      </c>
      <c r="E14" s="54">
        <v>0</v>
      </c>
      <c r="F14" s="54">
        <v>0</v>
      </c>
      <c r="G14" s="25"/>
      <c r="H14" s="25"/>
      <c r="I14" s="25"/>
      <c r="J14" s="25"/>
    </row>
    <row r="15" spans="1:10" ht="19.5" customHeight="1" x14ac:dyDescent="0.25">
      <c r="A15" s="25">
        <v>7160</v>
      </c>
      <c r="B15" s="67" t="s">
        <v>595</v>
      </c>
      <c r="C15" s="54">
        <v>0</v>
      </c>
      <c r="D15" s="54">
        <v>0</v>
      </c>
      <c r="E15" s="54">
        <v>0</v>
      </c>
      <c r="F15" s="54">
        <v>0</v>
      </c>
      <c r="G15" s="25"/>
      <c r="H15" s="25"/>
      <c r="I15" s="25"/>
      <c r="J15" s="25"/>
    </row>
    <row r="16" spans="1:10" ht="19.5" customHeight="1" x14ac:dyDescent="0.25">
      <c r="A16" s="25">
        <v>7210</v>
      </c>
      <c r="B16" s="67" t="s">
        <v>596</v>
      </c>
      <c r="C16" s="54">
        <v>0</v>
      </c>
      <c r="D16" s="54">
        <v>0</v>
      </c>
      <c r="E16" s="54">
        <v>0</v>
      </c>
      <c r="F16" s="54">
        <v>0</v>
      </c>
      <c r="G16" s="25"/>
      <c r="H16" s="25"/>
      <c r="I16" s="25"/>
      <c r="J16" s="25"/>
    </row>
    <row r="17" spans="1:10" ht="19.5" customHeight="1" x14ac:dyDescent="0.25">
      <c r="A17" s="25">
        <v>7220</v>
      </c>
      <c r="B17" s="67" t="s">
        <v>597</v>
      </c>
      <c r="C17" s="54">
        <v>0</v>
      </c>
      <c r="D17" s="54">
        <v>0</v>
      </c>
      <c r="E17" s="54">
        <v>0</v>
      </c>
      <c r="F17" s="54">
        <v>0</v>
      </c>
      <c r="G17" s="25"/>
      <c r="H17" s="25"/>
      <c r="I17" s="25"/>
      <c r="J17" s="25"/>
    </row>
    <row r="18" spans="1:10" ht="19.5" customHeight="1" x14ac:dyDescent="0.25">
      <c r="A18" s="25">
        <v>7230</v>
      </c>
      <c r="B18" s="67" t="s">
        <v>598</v>
      </c>
      <c r="C18" s="54">
        <v>0</v>
      </c>
      <c r="D18" s="54">
        <v>0</v>
      </c>
      <c r="E18" s="54">
        <v>0</v>
      </c>
      <c r="F18" s="54">
        <v>0</v>
      </c>
      <c r="G18" s="25"/>
      <c r="H18" s="25"/>
      <c r="I18" s="25"/>
      <c r="J18" s="25"/>
    </row>
    <row r="19" spans="1:10" ht="19.5" customHeight="1" x14ac:dyDescent="0.25">
      <c r="A19" s="25">
        <v>7240</v>
      </c>
      <c r="B19" s="67" t="s">
        <v>599</v>
      </c>
      <c r="C19" s="54">
        <v>0</v>
      </c>
      <c r="D19" s="54">
        <v>0</v>
      </c>
      <c r="E19" s="54">
        <v>0</v>
      </c>
      <c r="F19" s="54">
        <v>0</v>
      </c>
      <c r="G19" s="25"/>
      <c r="H19" s="25"/>
      <c r="I19" s="25"/>
      <c r="J19" s="25"/>
    </row>
    <row r="20" spans="1:10" ht="19.5" customHeight="1" x14ac:dyDescent="0.25">
      <c r="A20" s="25">
        <v>7250</v>
      </c>
      <c r="B20" s="67" t="s">
        <v>600</v>
      </c>
      <c r="C20" s="54">
        <v>0</v>
      </c>
      <c r="D20" s="54">
        <v>0</v>
      </c>
      <c r="E20" s="54">
        <v>0</v>
      </c>
      <c r="F20" s="54">
        <v>0</v>
      </c>
      <c r="G20" s="25"/>
      <c r="H20" s="25"/>
      <c r="I20" s="25"/>
      <c r="J20" s="25"/>
    </row>
    <row r="21" spans="1:10" ht="19.5" customHeight="1" x14ac:dyDescent="0.25">
      <c r="A21" s="25">
        <v>7260</v>
      </c>
      <c r="B21" s="67" t="s">
        <v>601</v>
      </c>
      <c r="C21" s="54">
        <v>0</v>
      </c>
      <c r="D21" s="54">
        <v>0</v>
      </c>
      <c r="E21" s="54">
        <v>0</v>
      </c>
      <c r="F21" s="54">
        <v>0</v>
      </c>
      <c r="G21" s="25"/>
      <c r="H21" s="25"/>
      <c r="I21" s="25"/>
      <c r="J21" s="25"/>
    </row>
    <row r="22" spans="1:10" ht="19.5" customHeight="1" x14ac:dyDescent="0.25">
      <c r="A22" s="25">
        <v>7310</v>
      </c>
      <c r="B22" s="67" t="s">
        <v>602</v>
      </c>
      <c r="C22" s="54">
        <v>0</v>
      </c>
      <c r="D22" s="54">
        <v>0</v>
      </c>
      <c r="E22" s="54">
        <v>0</v>
      </c>
      <c r="F22" s="54">
        <v>0</v>
      </c>
      <c r="G22" s="25"/>
      <c r="H22" s="25"/>
      <c r="I22" s="25"/>
      <c r="J22" s="25"/>
    </row>
    <row r="23" spans="1:10" ht="19.5" customHeight="1" x14ac:dyDescent="0.25">
      <c r="A23" s="25">
        <v>7320</v>
      </c>
      <c r="B23" s="67" t="s">
        <v>603</v>
      </c>
      <c r="C23" s="54">
        <v>0</v>
      </c>
      <c r="D23" s="54">
        <v>0</v>
      </c>
      <c r="E23" s="54">
        <v>0</v>
      </c>
      <c r="F23" s="54">
        <v>0</v>
      </c>
      <c r="G23" s="25"/>
      <c r="H23" s="25"/>
      <c r="I23" s="25"/>
      <c r="J23" s="25"/>
    </row>
    <row r="24" spans="1:10" ht="19.5" customHeight="1" x14ac:dyDescent="0.25">
      <c r="A24" s="25">
        <v>7330</v>
      </c>
      <c r="B24" s="67" t="s">
        <v>604</v>
      </c>
      <c r="C24" s="54">
        <v>0</v>
      </c>
      <c r="D24" s="54">
        <v>0</v>
      </c>
      <c r="E24" s="54">
        <v>0</v>
      </c>
      <c r="F24" s="54">
        <v>0</v>
      </c>
      <c r="G24" s="25"/>
      <c r="H24" s="25"/>
      <c r="I24" s="25"/>
      <c r="J24" s="25"/>
    </row>
    <row r="25" spans="1:10" ht="19.5" customHeight="1" x14ac:dyDescent="0.25">
      <c r="A25" s="25">
        <v>7340</v>
      </c>
      <c r="B25" s="67" t="s">
        <v>605</v>
      </c>
      <c r="C25" s="54">
        <v>0</v>
      </c>
      <c r="D25" s="54">
        <v>0</v>
      </c>
      <c r="E25" s="54">
        <v>0</v>
      </c>
      <c r="F25" s="54">
        <v>0</v>
      </c>
      <c r="G25" s="25"/>
      <c r="H25" s="25"/>
      <c r="I25" s="25"/>
      <c r="J25" s="25"/>
    </row>
    <row r="26" spans="1:10" ht="19.5" customHeight="1" x14ac:dyDescent="0.25">
      <c r="A26" s="25">
        <v>7350</v>
      </c>
      <c r="B26" s="67" t="s">
        <v>606</v>
      </c>
      <c r="C26" s="54">
        <v>0</v>
      </c>
      <c r="D26" s="54">
        <v>0</v>
      </c>
      <c r="E26" s="54">
        <v>0</v>
      </c>
      <c r="F26" s="54">
        <v>0</v>
      </c>
      <c r="G26" s="25"/>
      <c r="H26" s="25"/>
      <c r="I26" s="25"/>
      <c r="J26" s="25"/>
    </row>
    <row r="27" spans="1:10" ht="19.5" customHeight="1" x14ac:dyDescent="0.25">
      <c r="A27" s="25">
        <v>7360</v>
      </c>
      <c r="B27" s="67" t="s">
        <v>607</v>
      </c>
      <c r="C27" s="54">
        <v>0</v>
      </c>
      <c r="D27" s="54">
        <v>0</v>
      </c>
      <c r="E27" s="54">
        <v>0</v>
      </c>
      <c r="F27" s="54">
        <v>0</v>
      </c>
      <c r="G27" s="25"/>
      <c r="H27" s="25"/>
      <c r="I27" s="25"/>
      <c r="J27" s="25"/>
    </row>
    <row r="28" spans="1:10" ht="19.5" customHeight="1" x14ac:dyDescent="0.25">
      <c r="A28" s="25">
        <v>7410</v>
      </c>
      <c r="B28" s="67" t="s">
        <v>608</v>
      </c>
      <c r="C28" s="54">
        <v>0</v>
      </c>
      <c r="D28" s="54">
        <v>0</v>
      </c>
      <c r="E28" s="54">
        <v>0</v>
      </c>
      <c r="F28" s="54">
        <v>0</v>
      </c>
      <c r="G28" s="25"/>
      <c r="H28" s="25"/>
      <c r="I28" s="25"/>
      <c r="J28" s="25"/>
    </row>
    <row r="29" spans="1:10" ht="19.5" customHeight="1" x14ac:dyDescent="0.25">
      <c r="A29" s="25">
        <v>7420</v>
      </c>
      <c r="B29" s="67" t="s">
        <v>609</v>
      </c>
      <c r="C29" s="54">
        <v>0</v>
      </c>
      <c r="D29" s="54">
        <v>0</v>
      </c>
      <c r="E29" s="54">
        <v>0</v>
      </c>
      <c r="F29" s="54">
        <v>0</v>
      </c>
      <c r="G29" s="25"/>
      <c r="H29" s="25"/>
      <c r="I29" s="25"/>
      <c r="J29" s="25"/>
    </row>
    <row r="30" spans="1:10" ht="19.5" customHeight="1" x14ac:dyDescent="0.25">
      <c r="A30" s="25">
        <v>7510</v>
      </c>
      <c r="B30" s="67" t="s">
        <v>610</v>
      </c>
      <c r="C30" s="54">
        <v>0</v>
      </c>
      <c r="D30" s="54">
        <v>0</v>
      </c>
      <c r="E30" s="54">
        <v>0</v>
      </c>
      <c r="F30" s="54">
        <v>0</v>
      </c>
      <c r="G30" s="25"/>
      <c r="H30" s="25"/>
      <c r="I30" s="25"/>
      <c r="J30" s="25"/>
    </row>
    <row r="31" spans="1:10" ht="19.5" customHeight="1" x14ac:dyDescent="0.25">
      <c r="A31" s="25">
        <v>7520</v>
      </c>
      <c r="B31" s="67" t="s">
        <v>611</v>
      </c>
      <c r="C31" s="54">
        <v>0</v>
      </c>
      <c r="D31" s="54">
        <v>0</v>
      </c>
      <c r="E31" s="54">
        <v>0</v>
      </c>
      <c r="F31" s="54">
        <v>0</v>
      </c>
      <c r="G31" s="25"/>
      <c r="H31" s="25"/>
      <c r="I31" s="25"/>
      <c r="J31" s="25"/>
    </row>
    <row r="32" spans="1:10" ht="19.5" customHeight="1" x14ac:dyDescent="0.25">
      <c r="A32" s="25">
        <v>7610</v>
      </c>
      <c r="B32" s="67" t="s">
        <v>612</v>
      </c>
      <c r="C32" s="54">
        <v>0</v>
      </c>
      <c r="D32" s="54">
        <v>0</v>
      </c>
      <c r="E32" s="54">
        <v>0</v>
      </c>
      <c r="F32" s="54">
        <v>0</v>
      </c>
      <c r="G32" s="25"/>
      <c r="H32" s="25"/>
      <c r="I32" s="25"/>
      <c r="J32" s="25"/>
    </row>
    <row r="33" spans="1:10" ht="19.5" customHeight="1" x14ac:dyDescent="0.25">
      <c r="A33" s="25">
        <v>7620</v>
      </c>
      <c r="B33" s="67" t="s">
        <v>613</v>
      </c>
      <c r="C33" s="54">
        <v>0</v>
      </c>
      <c r="D33" s="54">
        <v>0</v>
      </c>
      <c r="E33" s="54">
        <v>0</v>
      </c>
      <c r="F33" s="54">
        <v>0</v>
      </c>
      <c r="G33" s="25"/>
      <c r="H33" s="25"/>
      <c r="I33" s="25"/>
      <c r="J33" s="25"/>
    </row>
    <row r="34" spans="1:10" ht="19.5" customHeight="1" x14ac:dyDescent="0.25">
      <c r="A34" s="25">
        <v>7630</v>
      </c>
      <c r="B34" s="67" t="s">
        <v>614</v>
      </c>
      <c r="C34" s="54">
        <v>0</v>
      </c>
      <c r="D34" s="54">
        <v>0</v>
      </c>
      <c r="E34" s="54">
        <v>0</v>
      </c>
      <c r="F34" s="54">
        <v>0</v>
      </c>
      <c r="G34" s="25"/>
      <c r="H34" s="25"/>
      <c r="I34" s="25"/>
      <c r="J34" s="25"/>
    </row>
    <row r="35" spans="1:10" ht="19.5" customHeight="1" x14ac:dyDescent="0.25">
      <c r="A35" s="25">
        <v>7640</v>
      </c>
      <c r="B35" s="67" t="s">
        <v>615</v>
      </c>
      <c r="C35" s="54">
        <v>0</v>
      </c>
      <c r="D35" s="54">
        <v>0</v>
      </c>
      <c r="E35" s="54">
        <v>0</v>
      </c>
      <c r="F35" s="54">
        <v>0</v>
      </c>
      <c r="G35" s="25"/>
      <c r="H35" s="25"/>
      <c r="I35" s="25"/>
      <c r="J35" s="25"/>
    </row>
    <row r="36" spans="1:10" ht="19.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39">
        <v>31737465</v>
      </c>
      <c r="D41" s="54"/>
      <c r="E41" s="25"/>
      <c r="F41" s="25"/>
      <c r="G41" s="25"/>
      <c r="H41" s="25"/>
      <c r="I41" s="25"/>
      <c r="J41" s="25"/>
    </row>
    <row r="42" spans="1:10" ht="9.75" customHeight="1" x14ac:dyDescent="0.25">
      <c r="A42" s="25">
        <v>8120</v>
      </c>
      <c r="B42" s="120" t="s">
        <v>619</v>
      </c>
      <c r="C42" s="139">
        <v>8771103.9600000009</v>
      </c>
      <c r="D42" s="54"/>
      <c r="E42" s="25"/>
      <c r="F42" s="25"/>
      <c r="G42" s="25"/>
      <c r="H42" s="25"/>
      <c r="I42" s="25"/>
      <c r="J42" s="25"/>
    </row>
    <row r="43" spans="1:10" ht="9.75" customHeight="1" x14ac:dyDescent="0.25">
      <c r="A43" s="25">
        <v>8130</v>
      </c>
      <c r="B43" s="120" t="s">
        <v>620</v>
      </c>
      <c r="C43" s="139">
        <v>-23712618.899999999</v>
      </c>
      <c r="D43" s="54"/>
      <c r="E43" s="54"/>
      <c r="F43" s="25"/>
      <c r="G43" s="25"/>
      <c r="H43" s="25"/>
      <c r="I43" s="25"/>
      <c r="J43" s="25"/>
    </row>
    <row r="44" spans="1:10" ht="9.75" customHeight="1" x14ac:dyDescent="0.25">
      <c r="A44" s="25">
        <v>8140</v>
      </c>
      <c r="B44" s="120" t="s">
        <v>621</v>
      </c>
      <c r="C44" s="139">
        <v>46678979.939999998</v>
      </c>
      <c r="D44" s="54"/>
      <c r="E44" s="25"/>
      <c r="F44" s="25"/>
      <c r="G44" s="25"/>
      <c r="H44" s="25"/>
      <c r="I44" s="25"/>
      <c r="J44" s="25"/>
    </row>
    <row r="45" spans="1:10" ht="9.75" customHeight="1" thickBot="1" x14ac:dyDescent="0.3">
      <c r="A45" s="25">
        <v>8150</v>
      </c>
      <c r="B45" s="122" t="s">
        <v>622</v>
      </c>
      <c r="C45" s="140">
        <v>46678979.939999998</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5" ht="9.75" customHeight="1" x14ac:dyDescent="0.25">
      <c r="A49" s="25"/>
      <c r="B49" s="137" t="s">
        <v>528</v>
      </c>
      <c r="C49" s="138">
        <v>2024</v>
      </c>
    </row>
    <row r="50" spans="1:5" ht="9.75" customHeight="1" x14ac:dyDescent="0.25">
      <c r="A50" s="25">
        <v>8210</v>
      </c>
      <c r="B50" s="120" t="s">
        <v>624</v>
      </c>
      <c r="C50" s="196">
        <v>31737465</v>
      </c>
      <c r="D50" s="65"/>
      <c r="E50" s="65"/>
    </row>
    <row r="51" spans="1:5" ht="9.75" customHeight="1" x14ac:dyDescent="0.25">
      <c r="A51" s="25">
        <v>8220</v>
      </c>
      <c r="B51" s="120" t="s">
        <v>625</v>
      </c>
      <c r="C51" s="196">
        <v>2869233.08</v>
      </c>
      <c r="D51" s="65"/>
    </row>
    <row r="52" spans="1:5" ht="9.75" customHeight="1" x14ac:dyDescent="0.25">
      <c r="A52" s="25">
        <v>8230</v>
      </c>
      <c r="B52" s="120" t="s">
        <v>626</v>
      </c>
      <c r="C52" s="196">
        <v>23712618.899999999</v>
      </c>
      <c r="D52" s="65"/>
    </row>
    <row r="53" spans="1:5" ht="9.75" customHeight="1" x14ac:dyDescent="0.25">
      <c r="A53" s="25">
        <v>8240</v>
      </c>
      <c r="B53" s="120" t="s">
        <v>627</v>
      </c>
      <c r="C53" s="196">
        <v>52580850.82</v>
      </c>
    </row>
    <row r="54" spans="1:5" ht="9.75" customHeight="1" x14ac:dyDescent="0.25">
      <c r="A54" s="25">
        <v>8250</v>
      </c>
      <c r="B54" s="120" t="s">
        <v>628</v>
      </c>
      <c r="C54" s="196">
        <v>46438909.32</v>
      </c>
      <c r="D54" s="65"/>
    </row>
    <row r="55" spans="1:5" ht="9.75" customHeight="1" x14ac:dyDescent="0.25">
      <c r="A55" s="25">
        <v>8260</v>
      </c>
      <c r="B55" s="120" t="s">
        <v>629</v>
      </c>
      <c r="C55" s="196">
        <v>45753774.25</v>
      </c>
    </row>
    <row r="56" spans="1:5" ht="9.75" customHeight="1" thickBot="1" x14ac:dyDescent="0.3">
      <c r="A56" s="25">
        <v>8270</v>
      </c>
      <c r="B56" s="122" t="s">
        <v>630</v>
      </c>
      <c r="C56" s="197">
        <v>45753774.25</v>
      </c>
    </row>
    <row r="57" spans="1:5" ht="9.75" customHeight="1" x14ac:dyDescent="0.25">
      <c r="A57" s="25"/>
      <c r="B57" s="25"/>
      <c r="C57" s="25"/>
    </row>
    <row r="58" spans="1:5" ht="9.75" customHeight="1" x14ac:dyDescent="0.25">
      <c r="A58" s="25"/>
      <c r="B58" s="25"/>
      <c r="C58" s="25"/>
    </row>
    <row r="59" spans="1:5" ht="9.75" customHeight="1" x14ac:dyDescent="0.25">
      <c r="A59" s="25"/>
      <c r="B59" s="25" t="s">
        <v>309</v>
      </c>
      <c r="C59" s="25"/>
    </row>
  </sheetData>
  <mergeCells count="6">
    <mergeCell ref="B48:C48"/>
    <mergeCell ref="A1:F1"/>
    <mergeCell ref="A2:F2"/>
    <mergeCell ref="A3:F3"/>
    <mergeCell ref="A4:F4"/>
    <mergeCell ref="B39:C39"/>
  </mergeCells>
  <pageMargins left="0.9055118110236221" right="0.70866141732283472" top="0.55118110236220474" bottom="0.55118110236220474" header="0" footer="0"/>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43"/>
  <sheetViews>
    <sheetView showGridLines="0" view="pageBreakPreview" zoomScaleNormal="100" zoomScaleSheetLayoutView="100" workbookViewId="0">
      <selection activeCell="B43" sqref="B43"/>
    </sheetView>
  </sheetViews>
  <sheetFormatPr baseColWidth="10" defaultColWidth="14.42578125" defaultRowHeight="15" customHeight="1" x14ac:dyDescent="0.25"/>
  <cols>
    <col min="1" max="1" width="3.85546875" customWidth="1"/>
    <col min="2" max="2" width="62.140625" customWidth="1"/>
    <col min="3" max="3" width="17.85546875" customWidth="1"/>
    <col min="4" max="4" width="14.7109375" bestFit="1" customWidth="1"/>
    <col min="5" max="25" width="11.42578125" customWidth="1"/>
  </cols>
  <sheetData>
    <row r="1" spans="1:4" ht="11.25" customHeight="1" x14ac:dyDescent="0.25">
      <c r="A1" s="513" t="s">
        <v>1956</v>
      </c>
      <c r="B1" s="514"/>
      <c r="C1" s="515"/>
    </row>
    <row r="2" spans="1:4" ht="11.25" customHeight="1" x14ac:dyDescent="0.25">
      <c r="A2" s="516" t="s">
        <v>544</v>
      </c>
      <c r="B2" s="503"/>
      <c r="C2" s="507"/>
    </row>
    <row r="3" spans="1:4" ht="11.25" customHeight="1" x14ac:dyDescent="0.25">
      <c r="A3" s="516" t="s">
        <v>1957</v>
      </c>
      <c r="B3" s="503"/>
      <c r="C3" s="507"/>
    </row>
    <row r="4" spans="1:4" ht="9.75" customHeight="1" x14ac:dyDescent="0.25">
      <c r="A4" s="508" t="s">
        <v>527</v>
      </c>
      <c r="B4" s="509"/>
      <c r="C4" s="510"/>
    </row>
    <row r="5" spans="1:4" ht="10.9" customHeight="1" x14ac:dyDescent="0.25">
      <c r="A5" s="511" t="s">
        <v>528</v>
      </c>
      <c r="B5" s="512"/>
      <c r="C5" s="69">
        <v>2024</v>
      </c>
    </row>
    <row r="6" spans="1:4" ht="10.9" customHeight="1" x14ac:dyDescent="0.25">
      <c r="A6" s="93" t="s">
        <v>545</v>
      </c>
      <c r="B6" s="71"/>
      <c r="C6" s="94">
        <v>201988066.55000001</v>
      </c>
      <c r="D6" s="95"/>
    </row>
    <row r="7" spans="1:4" ht="10.9" customHeight="1" x14ac:dyDescent="0.25">
      <c r="A7" s="96"/>
      <c r="B7" s="73"/>
      <c r="C7" s="74"/>
    </row>
    <row r="8" spans="1:4" ht="10.9" customHeight="1" x14ac:dyDescent="0.25">
      <c r="A8" s="75" t="s">
        <v>546</v>
      </c>
      <c r="B8" s="97"/>
      <c r="C8" s="76">
        <v>3377827.71</v>
      </c>
    </row>
    <row r="9" spans="1:4" ht="10.9" customHeight="1" x14ac:dyDescent="0.25">
      <c r="A9" s="98">
        <v>2.1</v>
      </c>
      <c r="B9" s="99" t="s">
        <v>201</v>
      </c>
      <c r="C9" s="100">
        <v>0</v>
      </c>
    </row>
    <row r="10" spans="1:4" ht="10.9" customHeight="1" x14ac:dyDescent="0.25">
      <c r="A10" s="98">
        <v>2.2000000000000002</v>
      </c>
      <c r="B10" s="99" t="s">
        <v>197</v>
      </c>
      <c r="C10" s="100">
        <v>0</v>
      </c>
    </row>
    <row r="11" spans="1:4" ht="10.9" customHeight="1" x14ac:dyDescent="0.25">
      <c r="A11" s="101">
        <v>2.2999999999999998</v>
      </c>
      <c r="B11" s="102" t="s">
        <v>372</v>
      </c>
      <c r="C11" s="100">
        <v>2296924.31</v>
      </c>
    </row>
    <row r="12" spans="1:4" ht="10.9" customHeight="1" x14ac:dyDescent="0.25">
      <c r="A12" s="101">
        <v>2.4</v>
      </c>
      <c r="B12" s="102" t="s">
        <v>373</v>
      </c>
      <c r="C12" s="100">
        <v>0</v>
      </c>
    </row>
    <row r="13" spans="1:4" ht="10.9" customHeight="1" x14ac:dyDescent="0.25">
      <c r="A13" s="101">
        <v>2.5</v>
      </c>
      <c r="B13" s="102" t="s">
        <v>374</v>
      </c>
      <c r="C13" s="100">
        <v>1080903.3999999999</v>
      </c>
    </row>
    <row r="14" spans="1:4" ht="10.9" customHeight="1" x14ac:dyDescent="0.25">
      <c r="A14" s="101">
        <v>2.6</v>
      </c>
      <c r="B14" s="102" t="s">
        <v>375</v>
      </c>
      <c r="C14" s="100">
        <v>0</v>
      </c>
    </row>
    <row r="15" spans="1:4" ht="10.9" customHeight="1" x14ac:dyDescent="0.25">
      <c r="A15" s="101">
        <v>2.7</v>
      </c>
      <c r="B15" s="102" t="s">
        <v>376</v>
      </c>
      <c r="C15" s="100">
        <v>0</v>
      </c>
    </row>
    <row r="16" spans="1:4" ht="10.9" customHeight="1" x14ac:dyDescent="0.25">
      <c r="A16" s="101">
        <v>2.8</v>
      </c>
      <c r="B16" s="102" t="s">
        <v>377</v>
      </c>
      <c r="C16" s="100">
        <v>0</v>
      </c>
    </row>
    <row r="17" spans="1:3" ht="10.9" customHeight="1" x14ac:dyDescent="0.25">
      <c r="A17" s="101">
        <v>2.9</v>
      </c>
      <c r="B17" s="102" t="s">
        <v>379</v>
      </c>
      <c r="C17" s="100">
        <v>0</v>
      </c>
    </row>
    <row r="18" spans="1:3" ht="10.9" customHeight="1" x14ac:dyDescent="0.25">
      <c r="A18" s="101" t="s">
        <v>547</v>
      </c>
      <c r="B18" s="102" t="s">
        <v>548</v>
      </c>
      <c r="C18" s="100">
        <v>0</v>
      </c>
    </row>
    <row r="19" spans="1:3" ht="10.9" customHeight="1" x14ac:dyDescent="0.25">
      <c r="A19" s="101" t="s">
        <v>549</v>
      </c>
      <c r="B19" s="102" t="s">
        <v>385</v>
      </c>
      <c r="C19" s="100">
        <v>0</v>
      </c>
    </row>
    <row r="20" spans="1:3" ht="10.9" customHeight="1" x14ac:dyDescent="0.25">
      <c r="A20" s="101" t="s">
        <v>550</v>
      </c>
      <c r="B20" s="102" t="s">
        <v>551</v>
      </c>
      <c r="C20" s="100">
        <v>0</v>
      </c>
    </row>
    <row r="21" spans="1:3" ht="10.9" customHeight="1" x14ac:dyDescent="0.25">
      <c r="A21" s="101" t="s">
        <v>552</v>
      </c>
      <c r="B21" s="102" t="s">
        <v>553</v>
      </c>
      <c r="C21" s="100">
        <v>0</v>
      </c>
    </row>
    <row r="22" spans="1:3" ht="10.9" customHeight="1" x14ac:dyDescent="0.25">
      <c r="A22" s="101" t="s">
        <v>554</v>
      </c>
      <c r="B22" s="102" t="s">
        <v>555</v>
      </c>
      <c r="C22" s="100">
        <v>0</v>
      </c>
    </row>
    <row r="23" spans="1:3" ht="10.9" customHeight="1" x14ac:dyDescent="0.25">
      <c r="A23" s="101" t="s">
        <v>556</v>
      </c>
      <c r="B23" s="102" t="s">
        <v>557</v>
      </c>
      <c r="C23" s="100">
        <v>0</v>
      </c>
    </row>
    <row r="24" spans="1:3" ht="10.9" customHeight="1" x14ac:dyDescent="0.25">
      <c r="A24" s="101" t="s">
        <v>558</v>
      </c>
      <c r="B24" s="102" t="s">
        <v>559</v>
      </c>
      <c r="C24" s="100">
        <v>0</v>
      </c>
    </row>
    <row r="25" spans="1:3" ht="10.9" customHeight="1" x14ac:dyDescent="0.25">
      <c r="A25" s="101" t="s">
        <v>560</v>
      </c>
      <c r="B25" s="102" t="s">
        <v>561</v>
      </c>
      <c r="C25" s="100">
        <v>0</v>
      </c>
    </row>
    <row r="26" spans="1:3" ht="10.9" customHeight="1" x14ac:dyDescent="0.25">
      <c r="A26" s="101" t="s">
        <v>562</v>
      </c>
      <c r="B26" s="102" t="s">
        <v>563</v>
      </c>
      <c r="C26" s="100">
        <v>0</v>
      </c>
    </row>
    <row r="27" spans="1:3" ht="10.9" customHeight="1" x14ac:dyDescent="0.25">
      <c r="A27" s="101" t="s">
        <v>564</v>
      </c>
      <c r="B27" s="102" t="s">
        <v>565</v>
      </c>
      <c r="C27" s="100">
        <v>0</v>
      </c>
    </row>
    <row r="28" spans="1:3" ht="10.9" customHeight="1" x14ac:dyDescent="0.25">
      <c r="A28" s="101" t="s">
        <v>566</v>
      </c>
      <c r="B28" s="102" t="s">
        <v>567</v>
      </c>
      <c r="C28" s="100">
        <v>0</v>
      </c>
    </row>
    <row r="29" spans="1:3" ht="10.9" customHeight="1" x14ac:dyDescent="0.25">
      <c r="A29" s="101" t="s">
        <v>568</v>
      </c>
      <c r="B29" s="99" t="s">
        <v>569</v>
      </c>
      <c r="C29" s="100">
        <v>0</v>
      </c>
    </row>
    <row r="30" spans="1:3" ht="10.9" customHeight="1" x14ac:dyDescent="0.25">
      <c r="A30" s="96"/>
      <c r="B30" s="103"/>
      <c r="C30" s="104"/>
    </row>
    <row r="31" spans="1:3" ht="10.9" customHeight="1" x14ac:dyDescent="0.25">
      <c r="A31" s="105" t="s">
        <v>570</v>
      </c>
      <c r="B31" s="106"/>
      <c r="C31" s="107">
        <v>8301553.6200000001</v>
      </c>
    </row>
    <row r="32" spans="1:3" ht="10.9" customHeight="1" x14ac:dyDescent="0.25">
      <c r="A32" s="101" t="s">
        <v>571</v>
      </c>
      <c r="B32" s="102" t="s">
        <v>277</v>
      </c>
      <c r="C32" s="100">
        <v>6798425.0099999998</v>
      </c>
    </row>
    <row r="33" spans="1:4" ht="10.9" customHeight="1" x14ac:dyDescent="0.25">
      <c r="A33" s="101" t="s">
        <v>572</v>
      </c>
      <c r="B33" s="102" t="s">
        <v>287</v>
      </c>
      <c r="C33" s="100">
        <v>0</v>
      </c>
    </row>
    <row r="34" spans="1:4" ht="10.9" customHeight="1" x14ac:dyDescent="0.25">
      <c r="A34" s="101" t="s">
        <v>573</v>
      </c>
      <c r="B34" s="102" t="s">
        <v>290</v>
      </c>
      <c r="C34" s="100">
        <v>1503128.61</v>
      </c>
    </row>
    <row r="35" spans="1:4" ht="10.9" customHeight="1" x14ac:dyDescent="0.25">
      <c r="A35" s="101" t="s">
        <v>574</v>
      </c>
      <c r="B35" s="102" t="s">
        <v>297</v>
      </c>
      <c r="C35" s="100">
        <v>0</v>
      </c>
    </row>
    <row r="36" spans="1:4" ht="10.9" customHeight="1" x14ac:dyDescent="0.25">
      <c r="A36" s="101" t="s">
        <v>575</v>
      </c>
      <c r="B36" s="102" t="s">
        <v>307</v>
      </c>
      <c r="C36" s="100">
        <v>0</v>
      </c>
    </row>
    <row r="37" spans="1:4" ht="10.9" customHeight="1" x14ac:dyDescent="0.25">
      <c r="A37" s="101" t="s">
        <v>576</v>
      </c>
      <c r="B37" s="102" t="s">
        <v>577</v>
      </c>
      <c r="C37" s="100">
        <v>0</v>
      </c>
    </row>
    <row r="38" spans="1:4" ht="10.9" customHeight="1" x14ac:dyDescent="0.25">
      <c r="A38" s="101" t="s">
        <v>578</v>
      </c>
      <c r="B38" s="99" t="s">
        <v>579</v>
      </c>
      <c r="C38" s="108">
        <v>0</v>
      </c>
    </row>
    <row r="39" spans="1:4" ht="10.9" customHeight="1" x14ac:dyDescent="0.25">
      <c r="A39" s="96"/>
      <c r="B39" s="109"/>
      <c r="C39" s="110"/>
    </row>
    <row r="40" spans="1:4" ht="10.9" customHeight="1" x14ac:dyDescent="0.25">
      <c r="A40" s="111" t="s">
        <v>580</v>
      </c>
      <c r="B40" s="71"/>
      <c r="C40" s="72">
        <f>+C6-C8+C31</f>
        <v>206911792.46000001</v>
      </c>
      <c r="D40" s="95"/>
    </row>
    <row r="41" spans="1:4" ht="10.9" customHeight="1" x14ac:dyDescent="0.25">
      <c r="A41" s="5"/>
      <c r="B41" s="5"/>
      <c r="C41" s="5"/>
      <c r="D41" s="112"/>
    </row>
    <row r="42" spans="1:4" ht="10.9" customHeight="1" x14ac:dyDescent="0.25">
      <c r="A42" s="25" t="s">
        <v>1977</v>
      </c>
      <c r="C42" s="5"/>
    </row>
    <row r="43" spans="1:4" ht="15" customHeight="1" x14ac:dyDescent="0.25">
      <c r="A43" s="25" t="s">
        <v>1978</v>
      </c>
    </row>
  </sheetData>
  <mergeCells count="5">
    <mergeCell ref="A1:C1"/>
    <mergeCell ref="A2:C2"/>
    <mergeCell ref="A3:C3"/>
    <mergeCell ref="A4:C4"/>
    <mergeCell ref="A5:B5"/>
  </mergeCells>
  <pageMargins left="0.97" right="0.7" top="0.42" bottom="0.75" header="0" footer="0"/>
  <pageSetup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228"/>
  <sheetViews>
    <sheetView showGridLines="0" view="pageBreakPreview" zoomScaleNormal="100" zoomScaleSheetLayoutView="100" workbookViewId="0">
      <selection sqref="A1:C1"/>
    </sheetView>
  </sheetViews>
  <sheetFormatPr baseColWidth="10" defaultColWidth="13" defaultRowHeight="15" customHeight="1" x14ac:dyDescent="0.25"/>
  <cols>
    <col min="1" max="1" width="9.140625" style="308" customWidth="1"/>
    <col min="2" max="2" width="66.140625" style="308" customWidth="1"/>
    <col min="3" max="3" width="14.28515625" style="308" customWidth="1"/>
    <col min="4" max="4" width="10.140625" style="308" customWidth="1"/>
    <col min="5" max="5" width="30.5703125" style="308" customWidth="1"/>
    <col min="6" max="25" width="8.28515625" style="308" customWidth="1"/>
    <col min="26" max="16384" width="13" style="308"/>
  </cols>
  <sheetData>
    <row r="1" spans="1:6" ht="11.25" customHeight="1" x14ac:dyDescent="0.25">
      <c r="A1" s="562" t="s">
        <v>1988</v>
      </c>
      <c r="B1" s="563"/>
      <c r="C1" s="563"/>
      <c r="D1" s="306" t="s">
        <v>92</v>
      </c>
      <c r="E1" s="307">
        <v>2024</v>
      </c>
    </row>
    <row r="2" spans="1:6" ht="11.25" customHeight="1" x14ac:dyDescent="0.25">
      <c r="A2" s="562" t="s">
        <v>93</v>
      </c>
      <c r="B2" s="563"/>
      <c r="C2" s="563"/>
      <c r="D2" s="306" t="s">
        <v>94</v>
      </c>
      <c r="E2" s="307" t="s">
        <v>636</v>
      </c>
    </row>
    <row r="3" spans="1:6" ht="11.25" customHeight="1" x14ac:dyDescent="0.25">
      <c r="A3" s="562" t="s">
        <v>637</v>
      </c>
      <c r="B3" s="563"/>
      <c r="C3" s="563"/>
      <c r="D3" s="306" t="s">
        <v>95</v>
      </c>
      <c r="E3" s="307" t="s">
        <v>638</v>
      </c>
    </row>
    <row r="4" spans="1:6" ht="11.25" customHeight="1" x14ac:dyDescent="0.25">
      <c r="A4" s="562" t="s">
        <v>96</v>
      </c>
      <c r="B4" s="563"/>
      <c r="C4" s="563"/>
      <c r="D4" s="309"/>
      <c r="E4" s="309"/>
    </row>
    <row r="5" spans="1:6" ht="9.75" customHeight="1" x14ac:dyDescent="0.25">
      <c r="A5" s="310" t="s">
        <v>97</v>
      </c>
      <c r="B5" s="311"/>
      <c r="C5" s="311"/>
      <c r="D5" s="312"/>
      <c r="E5" s="311"/>
    </row>
    <row r="6" spans="1:6" ht="9.75" customHeight="1" x14ac:dyDescent="0.25">
      <c r="A6" s="313"/>
      <c r="B6" s="313"/>
      <c r="C6" s="313"/>
      <c r="D6" s="314"/>
      <c r="E6" s="313"/>
    </row>
    <row r="7" spans="1:6" ht="9.75" customHeight="1" x14ac:dyDescent="0.25">
      <c r="A7" s="311" t="s">
        <v>98</v>
      </c>
      <c r="B7" s="311"/>
      <c r="C7" s="311"/>
      <c r="D7" s="312"/>
      <c r="E7" s="311"/>
    </row>
    <row r="8" spans="1:6" ht="9.75" customHeight="1" x14ac:dyDescent="0.25">
      <c r="A8" s="315" t="s">
        <v>99</v>
      </c>
      <c r="B8" s="315" t="s">
        <v>100</v>
      </c>
      <c r="C8" s="316" t="s">
        <v>101</v>
      </c>
      <c r="D8" s="317" t="s">
        <v>102</v>
      </c>
      <c r="E8" s="316" t="s">
        <v>103</v>
      </c>
    </row>
    <row r="9" spans="1:6" ht="9.75" customHeight="1" x14ac:dyDescent="0.25">
      <c r="A9" s="318">
        <v>4000</v>
      </c>
      <c r="B9" s="319" t="s">
        <v>104</v>
      </c>
      <c r="C9" s="320">
        <f>C10+C57+C69</f>
        <v>52189807.509999998</v>
      </c>
      <c r="D9" s="321"/>
      <c r="E9" s="313"/>
      <c r="F9" s="322"/>
    </row>
    <row r="10" spans="1:6" ht="9.75" customHeight="1" x14ac:dyDescent="0.25">
      <c r="A10" s="318">
        <v>4100</v>
      </c>
      <c r="B10" s="319" t="s">
        <v>34</v>
      </c>
      <c r="C10" s="320">
        <f>C21+C27+C30+C36+C39+C48</f>
        <v>33619486.969999999</v>
      </c>
      <c r="D10" s="321"/>
      <c r="E10" s="313"/>
      <c r="F10" s="323"/>
    </row>
    <row r="11" spans="1:6" ht="11.25" customHeight="1" x14ac:dyDescent="0.25">
      <c r="A11" s="318">
        <v>4110</v>
      </c>
      <c r="B11" s="319" t="s">
        <v>105</v>
      </c>
      <c r="C11" s="320">
        <v>0</v>
      </c>
      <c r="D11" s="321" t="str">
        <f t="shared" ref="D11:D20" si="0">IFERROR(C11/$C$12,"")</f>
        <v/>
      </c>
      <c r="E11" s="313"/>
    </row>
    <row r="12" spans="1:6" ht="9.75" customHeight="1" x14ac:dyDescent="0.25">
      <c r="A12" s="324">
        <v>4111</v>
      </c>
      <c r="B12" s="325" t="s">
        <v>107</v>
      </c>
      <c r="C12" s="326">
        <v>0</v>
      </c>
      <c r="D12" s="321" t="str">
        <f t="shared" si="0"/>
        <v/>
      </c>
      <c r="E12" s="313"/>
    </row>
    <row r="13" spans="1:6" ht="9.75" customHeight="1" x14ac:dyDescent="0.25">
      <c r="A13" s="324">
        <v>4112</v>
      </c>
      <c r="B13" s="325" t="s">
        <v>108</v>
      </c>
      <c r="C13" s="326">
        <v>0</v>
      </c>
      <c r="D13" s="321" t="str">
        <f t="shared" si="0"/>
        <v/>
      </c>
      <c r="E13" s="313"/>
    </row>
    <row r="14" spans="1:6" ht="9.75" customHeight="1" x14ac:dyDescent="0.25">
      <c r="A14" s="324">
        <v>4113</v>
      </c>
      <c r="B14" s="325" t="s">
        <v>109</v>
      </c>
      <c r="C14" s="326">
        <v>0</v>
      </c>
      <c r="D14" s="321" t="str">
        <f t="shared" si="0"/>
        <v/>
      </c>
      <c r="E14" s="313"/>
    </row>
    <row r="15" spans="1:6" ht="9.75" customHeight="1" x14ac:dyDescent="0.25">
      <c r="A15" s="324">
        <v>4114</v>
      </c>
      <c r="B15" s="325" t="s">
        <v>110</v>
      </c>
      <c r="C15" s="326">
        <v>0</v>
      </c>
      <c r="D15" s="321" t="str">
        <f t="shared" si="0"/>
        <v/>
      </c>
      <c r="E15" s="313"/>
    </row>
    <row r="16" spans="1:6" ht="9.75" customHeight="1" x14ac:dyDescent="0.25">
      <c r="A16" s="324">
        <v>4115</v>
      </c>
      <c r="B16" s="325" t="s">
        <v>111</v>
      </c>
      <c r="C16" s="326">
        <v>0</v>
      </c>
      <c r="D16" s="321" t="str">
        <f t="shared" si="0"/>
        <v/>
      </c>
      <c r="E16" s="313"/>
    </row>
    <row r="17" spans="1:5" ht="9.75" customHeight="1" x14ac:dyDescent="0.25">
      <c r="A17" s="324">
        <v>4116</v>
      </c>
      <c r="B17" s="325" t="s">
        <v>112</v>
      </c>
      <c r="C17" s="326">
        <v>0</v>
      </c>
      <c r="D17" s="321" t="str">
        <f t="shared" si="0"/>
        <v/>
      </c>
      <c r="E17" s="313"/>
    </row>
    <row r="18" spans="1:5" ht="9.75" customHeight="1" x14ac:dyDescent="0.25">
      <c r="A18" s="324">
        <v>4117</v>
      </c>
      <c r="B18" s="325" t="s">
        <v>113</v>
      </c>
      <c r="C18" s="326">
        <v>0</v>
      </c>
      <c r="D18" s="321" t="str">
        <f t="shared" si="0"/>
        <v/>
      </c>
      <c r="E18" s="313"/>
    </row>
    <row r="19" spans="1:5" ht="9.75" customHeight="1" x14ac:dyDescent="0.25">
      <c r="A19" s="324">
        <v>4118</v>
      </c>
      <c r="B19" s="327" t="s">
        <v>114</v>
      </c>
      <c r="C19" s="326">
        <v>0</v>
      </c>
      <c r="D19" s="321" t="str">
        <f t="shared" si="0"/>
        <v/>
      </c>
      <c r="E19" s="313"/>
    </row>
    <row r="20" spans="1:5" ht="9.75" customHeight="1" x14ac:dyDescent="0.25">
      <c r="A20" s="324">
        <v>4119</v>
      </c>
      <c r="B20" s="325" t="s">
        <v>115</v>
      </c>
      <c r="C20" s="326">
        <v>0</v>
      </c>
      <c r="D20" s="321" t="str">
        <f t="shared" si="0"/>
        <v/>
      </c>
      <c r="E20" s="313"/>
    </row>
    <row r="21" spans="1:5" ht="9.75" customHeight="1" x14ac:dyDescent="0.25">
      <c r="A21" s="318">
        <v>4120</v>
      </c>
      <c r="B21" s="319" t="s">
        <v>116</v>
      </c>
      <c r="C21" s="320">
        <f>SUM(C22:C26)</f>
        <v>0</v>
      </c>
      <c r="D21" s="321" t="str">
        <f t="shared" ref="D21:D26" si="1">IFERROR(C21/$C$21,"")</f>
        <v/>
      </c>
      <c r="E21" s="313"/>
    </row>
    <row r="22" spans="1:5" ht="9.75" customHeight="1" x14ac:dyDescent="0.25">
      <c r="A22" s="324">
        <v>4121</v>
      </c>
      <c r="B22" s="325" t="s">
        <v>117</v>
      </c>
      <c r="C22" s="326">
        <v>0</v>
      </c>
      <c r="D22" s="321" t="str">
        <f t="shared" si="1"/>
        <v/>
      </c>
      <c r="E22" s="313"/>
    </row>
    <row r="23" spans="1:5" ht="9.75" customHeight="1" x14ac:dyDescent="0.25">
      <c r="A23" s="324">
        <v>4122</v>
      </c>
      <c r="B23" s="325" t="s">
        <v>118</v>
      </c>
      <c r="C23" s="326">
        <v>0</v>
      </c>
      <c r="D23" s="321" t="str">
        <f t="shared" si="1"/>
        <v/>
      </c>
      <c r="E23" s="313"/>
    </row>
    <row r="24" spans="1:5" ht="9.75" customHeight="1" x14ac:dyDescent="0.25">
      <c r="A24" s="324">
        <v>4123</v>
      </c>
      <c r="B24" s="325" t="s">
        <v>119</v>
      </c>
      <c r="C24" s="326">
        <v>0</v>
      </c>
      <c r="D24" s="321" t="str">
        <f t="shared" si="1"/>
        <v/>
      </c>
      <c r="E24" s="313"/>
    </row>
    <row r="25" spans="1:5" ht="9.75" customHeight="1" x14ac:dyDescent="0.25">
      <c r="A25" s="324">
        <v>4124</v>
      </c>
      <c r="B25" s="325" t="s">
        <v>120</v>
      </c>
      <c r="C25" s="326">
        <v>0</v>
      </c>
      <c r="D25" s="321" t="str">
        <f t="shared" si="1"/>
        <v/>
      </c>
      <c r="E25" s="313"/>
    </row>
    <row r="26" spans="1:5" ht="9.75" customHeight="1" x14ac:dyDescent="0.25">
      <c r="A26" s="324">
        <v>4129</v>
      </c>
      <c r="B26" s="325" t="s">
        <v>121</v>
      </c>
      <c r="C26" s="326">
        <v>0</v>
      </c>
      <c r="D26" s="321" t="str">
        <f t="shared" si="1"/>
        <v/>
      </c>
      <c r="E26" s="313"/>
    </row>
    <row r="27" spans="1:5" ht="9.75" customHeight="1" x14ac:dyDescent="0.25">
      <c r="A27" s="318">
        <v>4130</v>
      </c>
      <c r="B27" s="319" t="s">
        <v>122</v>
      </c>
      <c r="C27" s="320">
        <f>SUM(C28:C29)</f>
        <v>0</v>
      </c>
      <c r="D27" s="321" t="str">
        <f>IFERROR(C27/$C$27,"")</f>
        <v/>
      </c>
      <c r="E27" s="313"/>
    </row>
    <row r="28" spans="1:5" ht="9.75" customHeight="1" x14ac:dyDescent="0.25">
      <c r="A28" s="324">
        <v>4131</v>
      </c>
      <c r="B28" s="325" t="s">
        <v>123</v>
      </c>
      <c r="C28" s="326">
        <v>0</v>
      </c>
      <c r="D28" s="321" t="str">
        <f>IFERROR(C28/$C$27,"")</f>
        <v/>
      </c>
      <c r="E28" s="313"/>
    </row>
    <row r="29" spans="1:5" ht="9.75" customHeight="1" x14ac:dyDescent="0.25">
      <c r="A29" s="324">
        <v>4132</v>
      </c>
      <c r="B29" s="327" t="s">
        <v>124</v>
      </c>
      <c r="C29" s="326">
        <v>0</v>
      </c>
      <c r="D29" s="321" t="str">
        <f>IFERROR(C29/$C$27,"")</f>
        <v/>
      </c>
      <c r="E29" s="313"/>
    </row>
    <row r="30" spans="1:5" ht="9.75" customHeight="1" x14ac:dyDescent="0.25">
      <c r="A30" s="318">
        <v>4140</v>
      </c>
      <c r="B30" s="319" t="s">
        <v>125</v>
      </c>
      <c r="C30" s="320">
        <f>SUM(C31:C35)</f>
        <v>0</v>
      </c>
      <c r="D30" s="321" t="str">
        <f t="shared" ref="D30:D35" si="2">IFERROR(C30/$C$30,"")</f>
        <v/>
      </c>
      <c r="E30" s="313"/>
    </row>
    <row r="31" spans="1:5" ht="9.75" customHeight="1" x14ac:dyDescent="0.25">
      <c r="A31" s="324">
        <v>4141</v>
      </c>
      <c r="B31" s="325" t="s">
        <v>126</v>
      </c>
      <c r="C31" s="326">
        <v>0</v>
      </c>
      <c r="D31" s="321" t="str">
        <f t="shared" si="2"/>
        <v/>
      </c>
      <c r="E31" s="313"/>
    </row>
    <row r="32" spans="1:5" ht="9.75" customHeight="1" x14ac:dyDescent="0.25">
      <c r="A32" s="324">
        <v>4143</v>
      </c>
      <c r="B32" s="325" t="s">
        <v>127</v>
      </c>
      <c r="C32" s="326">
        <v>0</v>
      </c>
      <c r="D32" s="321" t="str">
        <f t="shared" si="2"/>
        <v/>
      </c>
      <c r="E32" s="313"/>
    </row>
    <row r="33" spans="1:5" ht="9.75" customHeight="1" x14ac:dyDescent="0.25">
      <c r="A33" s="324">
        <v>4144</v>
      </c>
      <c r="B33" s="325" t="s">
        <v>128</v>
      </c>
      <c r="C33" s="326">
        <v>0</v>
      </c>
      <c r="D33" s="321" t="str">
        <f t="shared" si="2"/>
        <v/>
      </c>
      <c r="E33" s="313"/>
    </row>
    <row r="34" spans="1:5" ht="9.75" customHeight="1" x14ac:dyDescent="0.25">
      <c r="A34" s="324">
        <v>4145</v>
      </c>
      <c r="B34" s="327" t="s">
        <v>129</v>
      </c>
      <c r="C34" s="326">
        <v>0</v>
      </c>
      <c r="D34" s="321" t="str">
        <f t="shared" si="2"/>
        <v/>
      </c>
      <c r="E34" s="313"/>
    </row>
    <row r="35" spans="1:5" ht="9.75" customHeight="1" x14ac:dyDescent="0.25">
      <c r="A35" s="324">
        <v>4149</v>
      </c>
      <c r="B35" s="325" t="s">
        <v>130</v>
      </c>
      <c r="C35" s="326">
        <v>0</v>
      </c>
      <c r="D35" s="321" t="str">
        <f t="shared" si="2"/>
        <v/>
      </c>
      <c r="E35" s="313"/>
    </row>
    <row r="36" spans="1:5" ht="9.75" customHeight="1" x14ac:dyDescent="0.25">
      <c r="A36" s="318">
        <v>4150</v>
      </c>
      <c r="B36" s="319" t="s">
        <v>131</v>
      </c>
      <c r="C36" s="320">
        <f>SUM(C37:C38)</f>
        <v>1478080.99</v>
      </c>
      <c r="D36" s="321">
        <f>IFERROR(C36/$C$36,"")</f>
        <v>1</v>
      </c>
      <c r="E36" s="313"/>
    </row>
    <row r="37" spans="1:5" ht="9.75" customHeight="1" x14ac:dyDescent="0.25">
      <c r="A37" s="324">
        <v>4151</v>
      </c>
      <c r="B37" s="325" t="s">
        <v>131</v>
      </c>
      <c r="C37" s="326">
        <v>1478080.99</v>
      </c>
      <c r="D37" s="321">
        <f>IFERROR(C37/$C$36,"")</f>
        <v>1</v>
      </c>
      <c r="E37" s="328" t="s">
        <v>1989</v>
      </c>
    </row>
    <row r="38" spans="1:5" ht="9.75" customHeight="1" x14ac:dyDescent="0.25">
      <c r="A38" s="324">
        <v>4154</v>
      </c>
      <c r="B38" s="327" t="s">
        <v>133</v>
      </c>
      <c r="C38" s="326">
        <v>0</v>
      </c>
      <c r="D38" s="321">
        <f>IFERROR(C38/$C$36,"")</f>
        <v>0</v>
      </c>
      <c r="E38" s="313"/>
    </row>
    <row r="39" spans="1:5" ht="9.75" customHeight="1" x14ac:dyDescent="0.25">
      <c r="A39" s="318">
        <v>4160</v>
      </c>
      <c r="B39" s="319" t="s">
        <v>134</v>
      </c>
      <c r="C39" s="320">
        <f>SUM(C40:C47)</f>
        <v>0</v>
      </c>
      <c r="D39" s="321" t="str">
        <f t="shared" ref="D39:D47" si="3">IFERROR(C39/$C$39,"")</f>
        <v/>
      </c>
      <c r="E39" s="313"/>
    </row>
    <row r="40" spans="1:5" ht="9.75" customHeight="1" x14ac:dyDescent="0.25">
      <c r="A40" s="324">
        <v>4161</v>
      </c>
      <c r="B40" s="325" t="s">
        <v>135</v>
      </c>
      <c r="C40" s="326">
        <v>0</v>
      </c>
      <c r="D40" s="321" t="str">
        <f t="shared" si="3"/>
        <v/>
      </c>
      <c r="E40" s="313"/>
    </row>
    <row r="41" spans="1:5" ht="9.75" customHeight="1" x14ac:dyDescent="0.25">
      <c r="A41" s="324">
        <v>4162</v>
      </c>
      <c r="B41" s="325" t="s">
        <v>136</v>
      </c>
      <c r="C41" s="326">
        <v>0</v>
      </c>
      <c r="D41" s="321" t="str">
        <f t="shared" si="3"/>
        <v/>
      </c>
      <c r="E41" s="313"/>
    </row>
    <row r="42" spans="1:5" ht="9.75" customHeight="1" x14ac:dyDescent="0.25">
      <c r="A42" s="324">
        <v>4163</v>
      </c>
      <c r="B42" s="325" t="s">
        <v>137</v>
      </c>
      <c r="C42" s="326">
        <v>0</v>
      </c>
      <c r="D42" s="321" t="str">
        <f t="shared" si="3"/>
        <v/>
      </c>
      <c r="E42" s="313"/>
    </row>
    <row r="43" spans="1:5" ht="9.75" customHeight="1" x14ac:dyDescent="0.25">
      <c r="A43" s="324">
        <v>4164</v>
      </c>
      <c r="B43" s="325" t="s">
        <v>138</v>
      </c>
      <c r="C43" s="326">
        <v>0</v>
      </c>
      <c r="D43" s="321" t="str">
        <f t="shared" si="3"/>
        <v/>
      </c>
      <c r="E43" s="313"/>
    </row>
    <row r="44" spans="1:5" ht="9.75" customHeight="1" x14ac:dyDescent="0.25">
      <c r="A44" s="324">
        <v>4165</v>
      </c>
      <c r="B44" s="325" t="s">
        <v>139</v>
      </c>
      <c r="C44" s="326">
        <v>0</v>
      </c>
      <c r="D44" s="321" t="str">
        <f t="shared" si="3"/>
        <v/>
      </c>
      <c r="E44" s="313"/>
    </row>
    <row r="45" spans="1:5" ht="9.75" customHeight="1" x14ac:dyDescent="0.25">
      <c r="A45" s="324">
        <v>4166</v>
      </c>
      <c r="B45" s="327" t="s">
        <v>140</v>
      </c>
      <c r="C45" s="326">
        <v>0</v>
      </c>
      <c r="D45" s="321" t="str">
        <f t="shared" si="3"/>
        <v/>
      </c>
      <c r="E45" s="313"/>
    </row>
    <row r="46" spans="1:5" ht="9.75" customHeight="1" x14ac:dyDescent="0.25">
      <c r="A46" s="324">
        <v>4168</v>
      </c>
      <c r="B46" s="325" t="s">
        <v>141</v>
      </c>
      <c r="C46" s="326">
        <v>0</v>
      </c>
      <c r="D46" s="321" t="str">
        <f t="shared" si="3"/>
        <v/>
      </c>
      <c r="E46" s="313"/>
    </row>
    <row r="47" spans="1:5" ht="9.75" customHeight="1" x14ac:dyDescent="0.25">
      <c r="A47" s="324">
        <v>4169</v>
      </c>
      <c r="B47" s="325" t="s">
        <v>142</v>
      </c>
      <c r="C47" s="326">
        <v>0</v>
      </c>
      <c r="D47" s="321" t="str">
        <f t="shared" si="3"/>
        <v/>
      </c>
      <c r="E47" s="313"/>
    </row>
    <row r="48" spans="1:5" ht="9.75" customHeight="1" x14ac:dyDescent="0.25">
      <c r="A48" s="318">
        <v>4170</v>
      </c>
      <c r="B48" s="319" t="s">
        <v>143</v>
      </c>
      <c r="C48" s="320">
        <f>SUM(C49:C56)</f>
        <v>32141405.98</v>
      </c>
      <c r="D48" s="321">
        <f t="shared" ref="D48:D56" si="4">IFERROR(C48/$C$48,"")</f>
        <v>1</v>
      </c>
      <c r="E48" s="313"/>
    </row>
    <row r="49" spans="1:5" ht="9.75" customHeight="1" x14ac:dyDescent="0.25">
      <c r="A49" s="324">
        <v>4171</v>
      </c>
      <c r="B49" s="325" t="s">
        <v>144</v>
      </c>
      <c r="C49" s="326">
        <v>0</v>
      </c>
      <c r="D49" s="321">
        <f t="shared" si="4"/>
        <v>0</v>
      </c>
      <c r="E49" s="313"/>
    </row>
    <row r="50" spans="1:5" ht="9.75" customHeight="1" x14ac:dyDescent="0.25">
      <c r="A50" s="324">
        <v>4172</v>
      </c>
      <c r="B50" s="325" t="s">
        <v>145</v>
      </c>
      <c r="C50" s="326">
        <v>0</v>
      </c>
      <c r="D50" s="321">
        <f t="shared" si="4"/>
        <v>0</v>
      </c>
      <c r="E50" s="313"/>
    </row>
    <row r="51" spans="1:5" ht="9.75" customHeight="1" x14ac:dyDescent="0.25">
      <c r="A51" s="324">
        <v>4173</v>
      </c>
      <c r="B51" s="327" t="s">
        <v>146</v>
      </c>
      <c r="C51" s="326">
        <v>32141405.98</v>
      </c>
      <c r="D51" s="321">
        <f t="shared" si="4"/>
        <v>1</v>
      </c>
      <c r="E51" s="313" t="s">
        <v>1990</v>
      </c>
    </row>
    <row r="52" spans="1:5" ht="9.75" customHeight="1" x14ac:dyDescent="0.25">
      <c r="A52" s="324">
        <v>4174</v>
      </c>
      <c r="B52" s="327" t="s">
        <v>148</v>
      </c>
      <c r="C52" s="326">
        <v>0</v>
      </c>
      <c r="D52" s="321">
        <f t="shared" si="4"/>
        <v>0</v>
      </c>
      <c r="E52" s="313"/>
    </row>
    <row r="53" spans="1:5" ht="9.75" customHeight="1" x14ac:dyDescent="0.25">
      <c r="A53" s="324">
        <v>4175</v>
      </c>
      <c r="B53" s="327" t="s">
        <v>149</v>
      </c>
      <c r="C53" s="326">
        <v>0</v>
      </c>
      <c r="D53" s="321">
        <f t="shared" si="4"/>
        <v>0</v>
      </c>
      <c r="E53" s="313"/>
    </row>
    <row r="54" spans="1:5" ht="9.75" customHeight="1" x14ac:dyDescent="0.25">
      <c r="A54" s="324">
        <v>4176</v>
      </c>
      <c r="B54" s="327" t="s">
        <v>150</v>
      </c>
      <c r="C54" s="326">
        <v>0</v>
      </c>
      <c r="D54" s="321">
        <f t="shared" si="4"/>
        <v>0</v>
      </c>
      <c r="E54" s="313"/>
    </row>
    <row r="55" spans="1:5" ht="9.75" customHeight="1" x14ac:dyDescent="0.25">
      <c r="A55" s="324">
        <v>4177</v>
      </c>
      <c r="B55" s="327" t="s">
        <v>151</v>
      </c>
      <c r="C55" s="326">
        <v>0</v>
      </c>
      <c r="D55" s="321">
        <f t="shared" si="4"/>
        <v>0</v>
      </c>
      <c r="E55" s="313"/>
    </row>
    <row r="56" spans="1:5" ht="9.75" customHeight="1" x14ac:dyDescent="0.25">
      <c r="A56" s="324">
        <v>4178</v>
      </c>
      <c r="B56" s="327" t="s">
        <v>152</v>
      </c>
      <c r="C56" s="326">
        <v>0</v>
      </c>
      <c r="D56" s="321">
        <f t="shared" si="4"/>
        <v>0</v>
      </c>
      <c r="E56" s="313"/>
    </row>
    <row r="57" spans="1:5" ht="9.75" customHeight="1" x14ac:dyDescent="0.25">
      <c r="A57" s="318">
        <v>4200</v>
      </c>
      <c r="B57" s="329" t="s">
        <v>153</v>
      </c>
      <c r="C57" s="320">
        <f>C58+C64</f>
        <v>18562789.210000001</v>
      </c>
      <c r="D57" s="321"/>
      <c r="E57" s="313"/>
    </row>
    <row r="58" spans="1:5" ht="9.75" customHeight="1" x14ac:dyDescent="0.25">
      <c r="A58" s="318">
        <v>4210</v>
      </c>
      <c r="B58" s="329" t="s">
        <v>154</v>
      </c>
      <c r="C58" s="320">
        <f>SUM(C59:C63)</f>
        <v>0</v>
      </c>
      <c r="D58" s="321" t="str">
        <f t="shared" ref="D58:D63" si="5">IFERROR(C58/$C$58,"")</f>
        <v/>
      </c>
      <c r="E58" s="313"/>
    </row>
    <row r="59" spans="1:5" ht="9.75" customHeight="1" x14ac:dyDescent="0.25">
      <c r="A59" s="324">
        <v>4211</v>
      </c>
      <c r="B59" s="325" t="s">
        <v>155</v>
      </c>
      <c r="C59" s="326">
        <v>0</v>
      </c>
      <c r="D59" s="321" t="str">
        <f t="shared" si="5"/>
        <v/>
      </c>
      <c r="E59" s="313"/>
    </row>
    <row r="60" spans="1:5" ht="9.75" customHeight="1" x14ac:dyDescent="0.25">
      <c r="A60" s="324">
        <v>4212</v>
      </c>
      <c r="B60" s="325" t="s">
        <v>156</v>
      </c>
      <c r="C60" s="326">
        <v>0</v>
      </c>
      <c r="D60" s="321" t="str">
        <f t="shared" si="5"/>
        <v/>
      </c>
      <c r="E60" s="313"/>
    </row>
    <row r="61" spans="1:5" ht="9.75" customHeight="1" x14ac:dyDescent="0.25">
      <c r="A61" s="324">
        <v>4213</v>
      </c>
      <c r="B61" s="325" t="s">
        <v>157</v>
      </c>
      <c r="C61" s="326">
        <v>0</v>
      </c>
      <c r="D61" s="321" t="str">
        <f t="shared" si="5"/>
        <v/>
      </c>
      <c r="E61" s="313"/>
    </row>
    <row r="62" spans="1:5" ht="9.75" customHeight="1" x14ac:dyDescent="0.25">
      <c r="A62" s="324">
        <v>4214</v>
      </c>
      <c r="B62" s="325" t="s">
        <v>159</v>
      </c>
      <c r="C62" s="326">
        <v>0</v>
      </c>
      <c r="D62" s="321" t="str">
        <f t="shared" si="5"/>
        <v/>
      </c>
      <c r="E62" s="313"/>
    </row>
    <row r="63" spans="1:5" ht="9.75" customHeight="1" x14ac:dyDescent="0.25">
      <c r="A63" s="324">
        <v>4215</v>
      </c>
      <c r="B63" s="325" t="s">
        <v>160</v>
      </c>
      <c r="C63" s="326">
        <v>0</v>
      </c>
      <c r="D63" s="321" t="str">
        <f t="shared" si="5"/>
        <v/>
      </c>
      <c r="E63" s="313"/>
    </row>
    <row r="64" spans="1:5" ht="9.75" customHeight="1" x14ac:dyDescent="0.25">
      <c r="A64" s="318">
        <v>4220</v>
      </c>
      <c r="B64" s="319" t="s">
        <v>161</v>
      </c>
      <c r="C64" s="320">
        <f>SUM(C65:C68)</f>
        <v>18562789.210000001</v>
      </c>
      <c r="D64" s="321">
        <f>IFERROR(C64/$C$64,"")</f>
        <v>1</v>
      </c>
      <c r="E64" s="313"/>
    </row>
    <row r="65" spans="1:5" ht="9.75" customHeight="1" x14ac:dyDescent="0.25">
      <c r="A65" s="324">
        <v>4221</v>
      </c>
      <c r="B65" s="325" t="s">
        <v>162</v>
      </c>
      <c r="C65" s="326">
        <v>18562789.210000001</v>
      </c>
      <c r="D65" s="321">
        <f>IFERROR(C65/$C$64,"")</f>
        <v>1</v>
      </c>
      <c r="E65" s="328" t="s">
        <v>1991</v>
      </c>
    </row>
    <row r="66" spans="1:5" ht="9.75" customHeight="1" x14ac:dyDescent="0.25">
      <c r="A66" s="324">
        <v>4223</v>
      </c>
      <c r="B66" s="325" t="s">
        <v>164</v>
      </c>
      <c r="C66" s="326">
        <v>0</v>
      </c>
      <c r="D66" s="321">
        <f>IFERROR(C66/$C$64,"")</f>
        <v>0</v>
      </c>
      <c r="E66" s="313"/>
    </row>
    <row r="67" spans="1:5" ht="9.75" customHeight="1" x14ac:dyDescent="0.25">
      <c r="A67" s="324">
        <v>4225</v>
      </c>
      <c r="B67" s="325" t="s">
        <v>165</v>
      </c>
      <c r="C67" s="326">
        <v>0</v>
      </c>
      <c r="D67" s="321">
        <f>IFERROR(C67/$C$64,"")</f>
        <v>0</v>
      </c>
      <c r="E67" s="313"/>
    </row>
    <row r="68" spans="1:5" ht="9.75" customHeight="1" x14ac:dyDescent="0.25">
      <c r="A68" s="324">
        <v>4227</v>
      </c>
      <c r="B68" s="325" t="s">
        <v>166</v>
      </c>
      <c r="C68" s="326">
        <v>0</v>
      </c>
      <c r="D68" s="321">
        <f>IFERROR(C68/$C$64,"")</f>
        <v>0</v>
      </c>
      <c r="E68" s="313"/>
    </row>
    <row r="69" spans="1:5" ht="9.75" customHeight="1" x14ac:dyDescent="0.25">
      <c r="A69" s="330">
        <v>4300</v>
      </c>
      <c r="B69" s="319" t="s">
        <v>37</v>
      </c>
      <c r="C69" s="320">
        <f>C70+C73+C79+C81+C83</f>
        <v>7531.33</v>
      </c>
      <c r="D69" s="321"/>
      <c r="E69" s="325"/>
    </row>
    <row r="70" spans="1:5" ht="9.75" customHeight="1" x14ac:dyDescent="0.25">
      <c r="A70" s="330">
        <v>4310</v>
      </c>
      <c r="B70" s="319" t="s">
        <v>167</v>
      </c>
      <c r="C70" s="320">
        <f>SUM(C71:C72)</f>
        <v>0</v>
      </c>
      <c r="D70" s="321" t="str">
        <f>IFERROR(C70/$C$70,"")</f>
        <v/>
      </c>
      <c r="E70" s="325"/>
    </row>
    <row r="71" spans="1:5" ht="9.75" customHeight="1" x14ac:dyDescent="0.25">
      <c r="A71" s="331">
        <v>4311</v>
      </c>
      <c r="B71" s="325" t="s">
        <v>168</v>
      </c>
      <c r="C71" s="326">
        <v>0</v>
      </c>
      <c r="D71" s="321" t="str">
        <f>IFERROR(C71/$C$70,"")</f>
        <v/>
      </c>
      <c r="E71" s="325"/>
    </row>
    <row r="72" spans="1:5" ht="9.75" customHeight="1" x14ac:dyDescent="0.25">
      <c r="A72" s="331">
        <v>4319</v>
      </c>
      <c r="B72" s="325" t="s">
        <v>169</v>
      </c>
      <c r="C72" s="326">
        <v>0</v>
      </c>
      <c r="D72" s="321" t="str">
        <f>IFERROR(C72/$C$70,"")</f>
        <v/>
      </c>
      <c r="E72" s="325"/>
    </row>
    <row r="73" spans="1:5" ht="9.75" customHeight="1" x14ac:dyDescent="0.25">
      <c r="A73" s="330">
        <v>4320</v>
      </c>
      <c r="B73" s="319" t="s">
        <v>170</v>
      </c>
      <c r="C73" s="320">
        <f>SUM(C74:C78)</f>
        <v>0</v>
      </c>
      <c r="D73" s="321" t="str">
        <f t="shared" ref="D73:D78" si="6">IFERROR(C73/$C$73,"")</f>
        <v/>
      </c>
      <c r="E73" s="325"/>
    </row>
    <row r="74" spans="1:5" ht="9.75" customHeight="1" x14ac:dyDescent="0.25">
      <c r="A74" s="331">
        <v>4321</v>
      </c>
      <c r="B74" s="325" t="s">
        <v>171</v>
      </c>
      <c r="C74" s="326">
        <v>0</v>
      </c>
      <c r="D74" s="321" t="str">
        <f t="shared" si="6"/>
        <v/>
      </c>
      <c r="E74" s="325"/>
    </row>
    <row r="75" spans="1:5" ht="9.75" customHeight="1" x14ac:dyDescent="0.25">
      <c r="A75" s="331">
        <v>4322</v>
      </c>
      <c r="B75" s="325" t="s">
        <v>172</v>
      </c>
      <c r="C75" s="326">
        <v>0</v>
      </c>
      <c r="D75" s="321" t="str">
        <f t="shared" si="6"/>
        <v/>
      </c>
      <c r="E75" s="325"/>
    </row>
    <row r="76" spans="1:5" ht="9.75" customHeight="1" x14ac:dyDescent="0.25">
      <c r="A76" s="331">
        <v>4323</v>
      </c>
      <c r="B76" s="325" t="s">
        <v>173</v>
      </c>
      <c r="C76" s="326">
        <v>0</v>
      </c>
      <c r="D76" s="321" t="str">
        <f t="shared" si="6"/>
        <v/>
      </c>
      <c r="E76" s="325"/>
    </row>
    <row r="77" spans="1:5" ht="9.75" customHeight="1" x14ac:dyDescent="0.25">
      <c r="A77" s="331">
        <v>4324</v>
      </c>
      <c r="B77" s="325" t="s">
        <v>174</v>
      </c>
      <c r="C77" s="326">
        <v>0</v>
      </c>
      <c r="D77" s="321" t="str">
        <f t="shared" si="6"/>
        <v/>
      </c>
      <c r="E77" s="325"/>
    </row>
    <row r="78" spans="1:5" ht="9.75" customHeight="1" x14ac:dyDescent="0.25">
      <c r="A78" s="331">
        <v>4325</v>
      </c>
      <c r="B78" s="325" t="s">
        <v>175</v>
      </c>
      <c r="C78" s="326">
        <v>0</v>
      </c>
      <c r="D78" s="321" t="str">
        <f t="shared" si="6"/>
        <v/>
      </c>
      <c r="E78" s="325"/>
    </row>
    <row r="79" spans="1:5" ht="9.75" customHeight="1" x14ac:dyDescent="0.25">
      <c r="A79" s="330">
        <v>4330</v>
      </c>
      <c r="B79" s="319" t="s">
        <v>177</v>
      </c>
      <c r="C79" s="320">
        <f>C80</f>
        <v>0</v>
      </c>
      <c r="D79" s="321" t="str">
        <f>IFERROR(C79/$C$79,"")</f>
        <v/>
      </c>
      <c r="E79" s="325"/>
    </row>
    <row r="80" spans="1:5" ht="9.75" customHeight="1" x14ac:dyDescent="0.25">
      <c r="A80" s="331">
        <v>4331</v>
      </c>
      <c r="B80" s="325" t="s">
        <v>177</v>
      </c>
      <c r="C80" s="326">
        <v>0</v>
      </c>
      <c r="D80" s="321" t="str">
        <f>IFERROR(C80/$C$79,"")</f>
        <v/>
      </c>
      <c r="E80" s="325"/>
    </row>
    <row r="81" spans="1:5" ht="9.75" customHeight="1" x14ac:dyDescent="0.25">
      <c r="A81" s="330">
        <v>4340</v>
      </c>
      <c r="B81" s="319" t="s">
        <v>178</v>
      </c>
      <c r="C81" s="320">
        <f>C82</f>
        <v>0</v>
      </c>
      <c r="D81" s="321" t="str">
        <f>IFERROR(C81/$C$81,"")</f>
        <v/>
      </c>
      <c r="E81" s="325"/>
    </row>
    <row r="82" spans="1:5" ht="9.75" customHeight="1" x14ac:dyDescent="0.25">
      <c r="A82" s="331">
        <v>4341</v>
      </c>
      <c r="B82" s="325" t="s">
        <v>178</v>
      </c>
      <c r="C82" s="326">
        <v>0</v>
      </c>
      <c r="D82" s="321" t="str">
        <f>IFERROR(C82/$C$81,"")</f>
        <v/>
      </c>
      <c r="E82" s="332"/>
    </row>
    <row r="83" spans="1:5" ht="9.75" customHeight="1" x14ac:dyDescent="0.25">
      <c r="A83" s="330">
        <v>4390</v>
      </c>
      <c r="B83" s="319" t="s">
        <v>179</v>
      </c>
      <c r="C83" s="320">
        <f>SUM(C84:C90)</f>
        <v>7531.33</v>
      </c>
      <c r="D83" s="321">
        <f t="shared" ref="D83:D90" si="7">IFERROR(C83/$C$83,"")</f>
        <v>1</v>
      </c>
      <c r="E83" s="325"/>
    </row>
    <row r="84" spans="1:5" ht="9.75" customHeight="1" x14ac:dyDescent="0.25">
      <c r="A84" s="331">
        <v>4392</v>
      </c>
      <c r="B84" s="325" t="s">
        <v>180</v>
      </c>
      <c r="C84" s="326">
        <v>7227.63</v>
      </c>
      <c r="D84" s="321">
        <f t="shared" si="7"/>
        <v>0.9596751171439839</v>
      </c>
      <c r="E84" s="332" t="s">
        <v>1992</v>
      </c>
    </row>
    <row r="85" spans="1:5" ht="9.75" customHeight="1" x14ac:dyDescent="0.25">
      <c r="A85" s="331">
        <v>4393</v>
      </c>
      <c r="B85" s="325" t="s">
        <v>181</v>
      </c>
      <c r="C85" s="326">
        <v>0</v>
      </c>
      <c r="D85" s="321">
        <f t="shared" si="7"/>
        <v>0</v>
      </c>
      <c r="E85" s="325"/>
    </row>
    <row r="86" spans="1:5" ht="9.75" customHeight="1" x14ac:dyDescent="0.25">
      <c r="A86" s="331">
        <v>4394</v>
      </c>
      <c r="B86" s="325" t="s">
        <v>182</v>
      </c>
      <c r="C86" s="326">
        <v>0</v>
      </c>
      <c r="D86" s="321">
        <f t="shared" si="7"/>
        <v>0</v>
      </c>
      <c r="E86" s="325"/>
    </row>
    <row r="87" spans="1:5" ht="9.75" customHeight="1" x14ac:dyDescent="0.25">
      <c r="A87" s="331">
        <v>4395</v>
      </c>
      <c r="B87" s="325" t="s">
        <v>183</v>
      </c>
      <c r="C87" s="326">
        <v>0</v>
      </c>
      <c r="D87" s="321">
        <f t="shared" si="7"/>
        <v>0</v>
      </c>
      <c r="E87" s="325"/>
    </row>
    <row r="88" spans="1:5" ht="9.75" customHeight="1" x14ac:dyDescent="0.25">
      <c r="A88" s="331">
        <v>4396</v>
      </c>
      <c r="B88" s="325" t="s">
        <v>184</v>
      </c>
      <c r="C88" s="326">
        <v>0</v>
      </c>
      <c r="D88" s="321">
        <f t="shared" si="7"/>
        <v>0</v>
      </c>
      <c r="E88" s="325"/>
    </row>
    <row r="89" spans="1:5" ht="9.75" customHeight="1" x14ac:dyDescent="0.25">
      <c r="A89" s="331">
        <v>4397</v>
      </c>
      <c r="B89" s="325" t="s">
        <v>185</v>
      </c>
      <c r="C89" s="326">
        <v>0</v>
      </c>
      <c r="D89" s="321">
        <f t="shared" si="7"/>
        <v>0</v>
      </c>
      <c r="E89" s="325"/>
    </row>
    <row r="90" spans="1:5" ht="9.75" customHeight="1" x14ac:dyDescent="0.25">
      <c r="A90" s="331">
        <v>4399</v>
      </c>
      <c r="B90" s="325" t="s">
        <v>179</v>
      </c>
      <c r="C90" s="326">
        <v>303.7</v>
      </c>
      <c r="D90" s="321">
        <f t="shared" si="7"/>
        <v>4.0324882856016132E-2</v>
      </c>
      <c r="E90" s="325"/>
    </row>
    <row r="91" spans="1:5" ht="9.75" customHeight="1" x14ac:dyDescent="0.25">
      <c r="A91" s="313"/>
      <c r="B91" s="313"/>
      <c r="C91" s="313"/>
      <c r="D91" s="314"/>
      <c r="E91" s="313"/>
    </row>
    <row r="92" spans="1:5" ht="9.75" customHeight="1" x14ac:dyDescent="0.25">
      <c r="A92" s="311" t="s">
        <v>186</v>
      </c>
      <c r="B92" s="311"/>
      <c r="C92" s="311"/>
      <c r="D92" s="312"/>
      <c r="E92" s="311"/>
    </row>
    <row r="93" spans="1:5" ht="9.75" customHeight="1" x14ac:dyDescent="0.25">
      <c r="A93" s="315" t="s">
        <v>99</v>
      </c>
      <c r="B93" s="315" t="s">
        <v>100</v>
      </c>
      <c r="C93" s="316" t="s">
        <v>101</v>
      </c>
      <c r="D93" s="317" t="s">
        <v>102</v>
      </c>
      <c r="E93" s="316" t="s">
        <v>103</v>
      </c>
    </row>
    <row r="94" spans="1:5" ht="9.75" customHeight="1" x14ac:dyDescent="0.25">
      <c r="A94" s="330">
        <v>5000</v>
      </c>
      <c r="B94" s="319" t="s">
        <v>38</v>
      </c>
      <c r="C94" s="320">
        <f>C95+C123+C156+C166+C181+C210</f>
        <v>47227909.850000009</v>
      </c>
      <c r="D94" s="321"/>
      <c r="E94" s="325"/>
    </row>
    <row r="95" spans="1:5" ht="9.75" customHeight="1" x14ac:dyDescent="0.25">
      <c r="A95" s="330">
        <v>5100</v>
      </c>
      <c r="B95" s="319" t="s">
        <v>187</v>
      </c>
      <c r="C95" s="320">
        <f>C96+C103+C113</f>
        <v>46837580.010000005</v>
      </c>
      <c r="D95" s="321"/>
      <c r="E95" s="325"/>
    </row>
    <row r="96" spans="1:5" ht="9.75" customHeight="1" x14ac:dyDescent="0.25">
      <c r="A96" s="330">
        <v>5110</v>
      </c>
      <c r="B96" s="319" t="s">
        <v>188</v>
      </c>
      <c r="C96" s="320">
        <f>SUM(C97:C102)</f>
        <v>34358754.299999997</v>
      </c>
      <c r="D96" s="321">
        <f t="shared" ref="D96:D102" si="8">IFERROR(C96/$C$96,"")</f>
        <v>1</v>
      </c>
      <c r="E96" s="325"/>
    </row>
    <row r="97" spans="1:5" ht="9.75" customHeight="1" x14ac:dyDescent="0.25">
      <c r="A97" s="331">
        <v>5111</v>
      </c>
      <c r="B97" s="325" t="s">
        <v>189</v>
      </c>
      <c r="C97" s="326">
        <v>18114109.890000001</v>
      </c>
      <c r="D97" s="321">
        <f t="shared" si="8"/>
        <v>0.52720508234490915</v>
      </c>
      <c r="E97" s="332" t="s">
        <v>1993</v>
      </c>
    </row>
    <row r="98" spans="1:5" ht="9.75" customHeight="1" x14ac:dyDescent="0.25">
      <c r="A98" s="331">
        <v>5112</v>
      </c>
      <c r="B98" s="325" t="s">
        <v>191</v>
      </c>
      <c r="C98" s="326">
        <v>0</v>
      </c>
      <c r="D98" s="321">
        <f t="shared" si="8"/>
        <v>0</v>
      </c>
      <c r="E98" s="325"/>
    </row>
    <row r="99" spans="1:5" ht="9.75" customHeight="1" x14ac:dyDescent="0.25">
      <c r="A99" s="331">
        <v>5113</v>
      </c>
      <c r="B99" s="325" t="s">
        <v>192</v>
      </c>
      <c r="C99" s="326">
        <v>4943066.97</v>
      </c>
      <c r="D99" s="321">
        <f t="shared" si="8"/>
        <v>0.14386630338341458</v>
      </c>
      <c r="E99" s="325"/>
    </row>
    <row r="100" spans="1:5" ht="9.75" customHeight="1" x14ac:dyDescent="0.25">
      <c r="A100" s="331">
        <v>5114</v>
      </c>
      <c r="B100" s="325" t="s">
        <v>193</v>
      </c>
      <c r="C100" s="326">
        <v>5392314.0899999999</v>
      </c>
      <c r="D100" s="321">
        <f t="shared" si="8"/>
        <v>0.15694148987234965</v>
      </c>
      <c r="E100" s="332" t="s">
        <v>1994</v>
      </c>
    </row>
    <row r="101" spans="1:5" ht="11.25" customHeight="1" x14ac:dyDescent="0.25">
      <c r="A101" s="331">
        <v>5115</v>
      </c>
      <c r="B101" s="325" t="s">
        <v>195</v>
      </c>
      <c r="C101" s="326">
        <v>942087.77</v>
      </c>
      <c r="D101" s="321">
        <f t="shared" si="8"/>
        <v>2.7419148021906023E-2</v>
      </c>
      <c r="E101" s="325"/>
    </row>
    <row r="102" spans="1:5" ht="9.75" customHeight="1" x14ac:dyDescent="0.25">
      <c r="A102" s="331">
        <v>5116</v>
      </c>
      <c r="B102" s="325" t="s">
        <v>196</v>
      </c>
      <c r="C102" s="326">
        <v>4967175.58</v>
      </c>
      <c r="D102" s="321">
        <f t="shared" si="8"/>
        <v>0.14456797637742066</v>
      </c>
      <c r="E102" s="332"/>
    </row>
    <row r="103" spans="1:5" ht="9.75" customHeight="1" x14ac:dyDescent="0.25">
      <c r="A103" s="330">
        <v>5120</v>
      </c>
      <c r="B103" s="319" t="s">
        <v>197</v>
      </c>
      <c r="C103" s="320">
        <f>SUM(C104:C112)</f>
        <v>3912691.34</v>
      </c>
      <c r="D103" s="321">
        <f t="shared" ref="D103:D112" si="9">IFERROR(C103/$C$103,"")</f>
        <v>1</v>
      </c>
      <c r="E103" s="325"/>
    </row>
    <row r="104" spans="1:5" ht="9.75" customHeight="1" x14ac:dyDescent="0.25">
      <c r="A104" s="331">
        <v>5121</v>
      </c>
      <c r="B104" s="325" t="s">
        <v>198</v>
      </c>
      <c r="C104" s="326">
        <v>836329.49</v>
      </c>
      <c r="D104" s="321">
        <f t="shared" si="9"/>
        <v>0.21374788280641632</v>
      </c>
      <c r="E104" s="332" t="s">
        <v>1995</v>
      </c>
    </row>
    <row r="105" spans="1:5" ht="9.75" customHeight="1" x14ac:dyDescent="0.25">
      <c r="A105" s="331">
        <v>5122</v>
      </c>
      <c r="B105" s="325" t="s">
        <v>199</v>
      </c>
      <c r="C105" s="326">
        <v>401529.97</v>
      </c>
      <c r="D105" s="321">
        <f t="shared" si="9"/>
        <v>0.1026224496410187</v>
      </c>
      <c r="E105" s="325"/>
    </row>
    <row r="106" spans="1:5" ht="9.75" customHeight="1" x14ac:dyDescent="0.25">
      <c r="A106" s="331">
        <v>5123</v>
      </c>
      <c r="B106" s="325" t="s">
        <v>201</v>
      </c>
      <c r="C106" s="326">
        <v>28539.4</v>
      </c>
      <c r="D106" s="321">
        <f t="shared" si="9"/>
        <v>7.2940586210411378E-3</v>
      </c>
      <c r="E106" s="325"/>
    </row>
    <row r="107" spans="1:5" ht="9.75" customHeight="1" x14ac:dyDescent="0.25">
      <c r="A107" s="331">
        <v>5124</v>
      </c>
      <c r="B107" s="325" t="s">
        <v>202</v>
      </c>
      <c r="C107" s="326">
        <v>1078833.19</v>
      </c>
      <c r="D107" s="321">
        <f t="shared" si="9"/>
        <v>0.27572662810657589</v>
      </c>
      <c r="E107" s="332" t="s">
        <v>1996</v>
      </c>
    </row>
    <row r="108" spans="1:5" ht="9.75" customHeight="1" x14ac:dyDescent="0.25">
      <c r="A108" s="331">
        <v>5125</v>
      </c>
      <c r="B108" s="325" t="s">
        <v>203</v>
      </c>
      <c r="C108" s="326">
        <v>62444.47</v>
      </c>
      <c r="D108" s="321">
        <f t="shared" si="9"/>
        <v>1.5959467428882341E-2</v>
      </c>
      <c r="E108" s="325"/>
    </row>
    <row r="109" spans="1:5" ht="9.75" customHeight="1" x14ac:dyDescent="0.25">
      <c r="A109" s="331">
        <v>5126</v>
      </c>
      <c r="B109" s="325" t="s">
        <v>204</v>
      </c>
      <c r="C109" s="326">
        <v>796605.73</v>
      </c>
      <c r="D109" s="321">
        <f t="shared" si="9"/>
        <v>0.20359534161465442</v>
      </c>
      <c r="E109" s="332" t="s">
        <v>1997</v>
      </c>
    </row>
    <row r="110" spans="1:5" ht="9.75" customHeight="1" x14ac:dyDescent="0.25">
      <c r="A110" s="331">
        <v>5127</v>
      </c>
      <c r="B110" s="325" t="s">
        <v>206</v>
      </c>
      <c r="C110" s="326">
        <v>143063.28</v>
      </c>
      <c r="D110" s="321">
        <f t="shared" si="9"/>
        <v>3.6563906418439845E-2</v>
      </c>
      <c r="E110" s="325"/>
    </row>
    <row r="111" spans="1:5" ht="9.75" customHeight="1" x14ac:dyDescent="0.25">
      <c r="A111" s="331">
        <v>5128</v>
      </c>
      <c r="B111" s="325" t="s">
        <v>207</v>
      </c>
      <c r="C111" s="326">
        <v>0</v>
      </c>
      <c r="D111" s="321">
        <f t="shared" si="9"/>
        <v>0</v>
      </c>
      <c r="E111" s="325"/>
    </row>
    <row r="112" spans="1:5" ht="9.75" customHeight="1" x14ac:dyDescent="0.25">
      <c r="A112" s="331">
        <v>5129</v>
      </c>
      <c r="B112" s="325" t="s">
        <v>208</v>
      </c>
      <c r="C112" s="326">
        <v>565345.81000000006</v>
      </c>
      <c r="D112" s="321">
        <f t="shared" si="9"/>
        <v>0.14449026536297138</v>
      </c>
      <c r="E112" s="332"/>
    </row>
    <row r="113" spans="1:5" ht="9.75" customHeight="1" x14ac:dyDescent="0.25">
      <c r="A113" s="330">
        <v>5130</v>
      </c>
      <c r="B113" s="319" t="s">
        <v>209</v>
      </c>
      <c r="C113" s="320">
        <f>SUM(C114:C122)</f>
        <v>8566134.370000001</v>
      </c>
      <c r="D113" s="321">
        <f t="shared" ref="D113:D122" si="10">IFERROR(C113/$C$113,"")</f>
        <v>1</v>
      </c>
      <c r="E113" s="325"/>
    </row>
    <row r="114" spans="1:5" ht="9.75" customHeight="1" x14ac:dyDescent="0.25">
      <c r="A114" s="331">
        <v>5131</v>
      </c>
      <c r="B114" s="325" t="s">
        <v>210</v>
      </c>
      <c r="C114" s="326">
        <v>1476225.29</v>
      </c>
      <c r="D114" s="321">
        <f t="shared" si="10"/>
        <v>0.17233272631935143</v>
      </c>
      <c r="E114" s="332" t="s">
        <v>1998</v>
      </c>
    </row>
    <row r="115" spans="1:5" ht="9.75" customHeight="1" x14ac:dyDescent="0.25">
      <c r="A115" s="331">
        <v>5132</v>
      </c>
      <c r="B115" s="325" t="s">
        <v>211</v>
      </c>
      <c r="C115" s="326">
        <v>935199.25</v>
      </c>
      <c r="D115" s="321">
        <f t="shared" si="10"/>
        <v>0.10917401124073191</v>
      </c>
      <c r="E115" s="325"/>
    </row>
    <row r="116" spans="1:5" ht="9.75" customHeight="1" x14ac:dyDescent="0.25">
      <c r="A116" s="331">
        <v>5133</v>
      </c>
      <c r="B116" s="325" t="s">
        <v>212</v>
      </c>
      <c r="C116" s="326">
        <v>4204109.08</v>
      </c>
      <c r="D116" s="321">
        <f t="shared" si="10"/>
        <v>0.49078252784867293</v>
      </c>
      <c r="E116" s="332" t="s">
        <v>1999</v>
      </c>
    </row>
    <row r="117" spans="1:5" ht="9.75" customHeight="1" x14ac:dyDescent="0.25">
      <c r="A117" s="331">
        <v>5134</v>
      </c>
      <c r="B117" s="325" t="s">
        <v>214</v>
      </c>
      <c r="C117" s="326">
        <v>226706.07</v>
      </c>
      <c r="D117" s="321">
        <f t="shared" si="10"/>
        <v>2.6465388027762164E-2</v>
      </c>
      <c r="E117" s="325"/>
    </row>
    <row r="118" spans="1:5" ht="9.75" customHeight="1" x14ac:dyDescent="0.25">
      <c r="A118" s="331">
        <v>5135</v>
      </c>
      <c r="B118" s="325" t="s">
        <v>215</v>
      </c>
      <c r="C118" s="326">
        <v>758399.28</v>
      </c>
      <c r="D118" s="321">
        <f t="shared" si="10"/>
        <v>8.8534600000676839E-2</v>
      </c>
      <c r="E118" s="325"/>
    </row>
    <row r="119" spans="1:5" ht="9.75" customHeight="1" x14ac:dyDescent="0.25">
      <c r="A119" s="331">
        <v>5136</v>
      </c>
      <c r="B119" s="325" t="s">
        <v>217</v>
      </c>
      <c r="C119" s="326">
        <v>146814.24</v>
      </c>
      <c r="D119" s="321">
        <f t="shared" si="10"/>
        <v>1.7138913967327828E-2</v>
      </c>
      <c r="E119" s="325"/>
    </row>
    <row r="120" spans="1:5" ht="9.75" customHeight="1" x14ac:dyDescent="0.25">
      <c r="A120" s="331">
        <v>5137</v>
      </c>
      <c r="B120" s="325" t="s">
        <v>218</v>
      </c>
      <c r="C120" s="326">
        <v>74182.45</v>
      </c>
      <c r="D120" s="321">
        <f t="shared" si="10"/>
        <v>8.6599680551123544E-3</v>
      </c>
      <c r="E120" s="325"/>
    </row>
    <row r="121" spans="1:5" ht="9.75" customHeight="1" x14ac:dyDescent="0.25">
      <c r="A121" s="331">
        <v>5138</v>
      </c>
      <c r="B121" s="325" t="s">
        <v>219</v>
      </c>
      <c r="C121" s="326">
        <v>55913</v>
      </c>
      <c r="D121" s="321">
        <f t="shared" si="10"/>
        <v>6.5272149122265043E-3</v>
      </c>
      <c r="E121" s="325"/>
    </row>
    <row r="122" spans="1:5" ht="9.75" customHeight="1" x14ac:dyDescent="0.25">
      <c r="A122" s="331">
        <v>5139</v>
      </c>
      <c r="B122" s="325" t="s">
        <v>220</v>
      </c>
      <c r="C122" s="326">
        <v>688585.71</v>
      </c>
      <c r="D122" s="321">
        <f t="shared" si="10"/>
        <v>8.0384649628137905E-2</v>
      </c>
      <c r="E122" s="332"/>
    </row>
    <row r="123" spans="1:5" ht="9.75" customHeight="1" x14ac:dyDescent="0.25">
      <c r="A123" s="330">
        <v>5200</v>
      </c>
      <c r="B123" s="319" t="s">
        <v>221</v>
      </c>
      <c r="C123" s="320">
        <f>C124+C127+C130+C133+C138+C142+C145+C147+C153</f>
        <v>0</v>
      </c>
      <c r="D123" s="321"/>
      <c r="E123" s="325"/>
    </row>
    <row r="124" spans="1:5" ht="9.75" customHeight="1" x14ac:dyDescent="0.25">
      <c r="A124" s="330">
        <v>5210</v>
      </c>
      <c r="B124" s="319" t="s">
        <v>222</v>
      </c>
      <c r="C124" s="320">
        <f>SUM(C125:C126)</f>
        <v>0</v>
      </c>
      <c r="D124" s="321" t="str">
        <f>IFERROR(C124/$C$124,"")</f>
        <v/>
      </c>
      <c r="E124" s="325"/>
    </row>
    <row r="125" spans="1:5" ht="9.75" customHeight="1" x14ac:dyDescent="0.25">
      <c r="A125" s="331">
        <v>5211</v>
      </c>
      <c r="B125" s="325" t="s">
        <v>223</v>
      </c>
      <c r="C125" s="326">
        <v>0</v>
      </c>
      <c r="D125" s="321" t="str">
        <f>IFERROR(C125/$C$124,"")</f>
        <v/>
      </c>
      <c r="E125" s="325"/>
    </row>
    <row r="126" spans="1:5" ht="9.75" customHeight="1" x14ac:dyDescent="0.25">
      <c r="A126" s="331">
        <v>5212</v>
      </c>
      <c r="B126" s="325" t="s">
        <v>224</v>
      </c>
      <c r="C126" s="326">
        <v>0</v>
      </c>
      <c r="D126" s="321" t="str">
        <f>IFERROR(C126/$C$124,"")</f>
        <v/>
      </c>
      <c r="E126" s="325"/>
    </row>
    <row r="127" spans="1:5" ht="9.75" customHeight="1" x14ac:dyDescent="0.25">
      <c r="A127" s="330">
        <v>5220</v>
      </c>
      <c r="B127" s="319" t="s">
        <v>225</v>
      </c>
      <c r="C127" s="320">
        <f>SUM(C128:C129)</f>
        <v>0</v>
      </c>
      <c r="D127" s="321" t="str">
        <f>IFERROR(C127/$C$127,"")</f>
        <v/>
      </c>
      <c r="E127" s="325"/>
    </row>
    <row r="128" spans="1:5" ht="9.75" customHeight="1" x14ac:dyDescent="0.25">
      <c r="A128" s="331">
        <v>5221</v>
      </c>
      <c r="B128" s="325" t="s">
        <v>226</v>
      </c>
      <c r="C128" s="326">
        <v>0</v>
      </c>
      <c r="D128" s="321" t="str">
        <f>IFERROR(C128/$C$127,"")</f>
        <v/>
      </c>
      <c r="E128" s="325"/>
    </row>
    <row r="129" spans="1:5" ht="9.75" customHeight="1" x14ac:dyDescent="0.25">
      <c r="A129" s="331">
        <v>5222</v>
      </c>
      <c r="B129" s="325" t="s">
        <v>227</v>
      </c>
      <c r="C129" s="326">
        <v>0</v>
      </c>
      <c r="D129" s="321" t="str">
        <f>IFERROR(C129/$C$127,"")</f>
        <v/>
      </c>
      <c r="E129" s="325"/>
    </row>
    <row r="130" spans="1:5" ht="9.75" customHeight="1" x14ac:dyDescent="0.25">
      <c r="A130" s="330">
        <v>5230</v>
      </c>
      <c r="B130" s="319" t="s">
        <v>164</v>
      </c>
      <c r="C130" s="320">
        <f>SUM(C131:C132)</f>
        <v>0</v>
      </c>
      <c r="D130" s="321" t="str">
        <f>IFERROR(C130/$C$130,"")</f>
        <v/>
      </c>
      <c r="E130" s="325"/>
    </row>
    <row r="131" spans="1:5" ht="9.75" customHeight="1" x14ac:dyDescent="0.25">
      <c r="A131" s="331">
        <v>5231</v>
      </c>
      <c r="B131" s="325" t="s">
        <v>229</v>
      </c>
      <c r="C131" s="326">
        <v>0</v>
      </c>
      <c r="D131" s="321" t="str">
        <f>IFERROR(C131/$C$130,"")</f>
        <v/>
      </c>
      <c r="E131" s="325"/>
    </row>
    <row r="132" spans="1:5" ht="9.75" customHeight="1" x14ac:dyDescent="0.25">
      <c r="A132" s="331">
        <v>5232</v>
      </c>
      <c r="B132" s="325" t="s">
        <v>230</v>
      </c>
      <c r="C132" s="326">
        <v>0</v>
      </c>
      <c r="D132" s="321" t="str">
        <f>IFERROR(C132/$C$130,"")</f>
        <v/>
      </c>
      <c r="E132" s="325"/>
    </row>
    <row r="133" spans="1:5" ht="9.75" customHeight="1" x14ac:dyDescent="0.25">
      <c r="A133" s="330">
        <v>5240</v>
      </c>
      <c r="B133" s="319" t="s">
        <v>231</v>
      </c>
      <c r="C133" s="320">
        <f>SUM(C134:C137)</f>
        <v>0</v>
      </c>
      <c r="D133" s="321" t="str">
        <f>IFERROR(C133/$C$133,"")</f>
        <v/>
      </c>
      <c r="E133" s="325"/>
    </row>
    <row r="134" spans="1:5" ht="9.75" customHeight="1" x14ac:dyDescent="0.25">
      <c r="A134" s="331">
        <v>5241</v>
      </c>
      <c r="B134" s="325" t="s">
        <v>232</v>
      </c>
      <c r="C134" s="326">
        <v>0</v>
      </c>
      <c r="D134" s="321" t="str">
        <f>IFERROR(C134/$C$133,"")</f>
        <v/>
      </c>
      <c r="E134" s="325"/>
    </row>
    <row r="135" spans="1:5" ht="9.75" customHeight="1" x14ac:dyDescent="0.25">
      <c r="A135" s="331">
        <v>5242</v>
      </c>
      <c r="B135" s="325" t="s">
        <v>234</v>
      </c>
      <c r="C135" s="326">
        <v>0</v>
      </c>
      <c r="D135" s="321" t="str">
        <f>IFERROR(C135/$C$133,"")</f>
        <v/>
      </c>
      <c r="E135" s="325"/>
    </row>
    <row r="136" spans="1:5" ht="9.75" customHeight="1" x14ac:dyDescent="0.25">
      <c r="A136" s="331">
        <v>5243</v>
      </c>
      <c r="B136" s="325" t="s">
        <v>235</v>
      </c>
      <c r="C136" s="326">
        <v>0</v>
      </c>
      <c r="D136" s="321" t="str">
        <f>IFERROR(C136/$C$133,"")</f>
        <v/>
      </c>
      <c r="E136" s="325"/>
    </row>
    <row r="137" spans="1:5" ht="9.75" customHeight="1" x14ac:dyDescent="0.25">
      <c r="A137" s="331">
        <v>5244</v>
      </c>
      <c r="B137" s="325" t="s">
        <v>237</v>
      </c>
      <c r="C137" s="326">
        <v>0</v>
      </c>
      <c r="D137" s="321" t="str">
        <f>IFERROR(C137/$C$133,"")</f>
        <v/>
      </c>
      <c r="E137" s="325"/>
    </row>
    <row r="138" spans="1:5" ht="9.75" customHeight="1" x14ac:dyDescent="0.25">
      <c r="A138" s="330">
        <v>5250</v>
      </c>
      <c r="B138" s="319" t="s">
        <v>165</v>
      </c>
      <c r="C138" s="320">
        <f>SUM(C139:C141)</f>
        <v>0</v>
      </c>
      <c r="D138" s="321" t="str">
        <f>IFERROR(C138/$C$138,"")</f>
        <v/>
      </c>
      <c r="E138" s="325"/>
    </row>
    <row r="139" spans="1:5" ht="9.75" customHeight="1" x14ac:dyDescent="0.25">
      <c r="A139" s="331">
        <v>5251</v>
      </c>
      <c r="B139" s="325" t="s">
        <v>238</v>
      </c>
      <c r="C139" s="326">
        <v>0</v>
      </c>
      <c r="D139" s="321" t="str">
        <f>IFERROR(C139/$C$138,"")</f>
        <v/>
      </c>
      <c r="E139" s="325"/>
    </row>
    <row r="140" spans="1:5" ht="9.75" customHeight="1" x14ac:dyDescent="0.25">
      <c r="A140" s="331">
        <v>5252</v>
      </c>
      <c r="B140" s="325" t="s">
        <v>239</v>
      </c>
      <c r="C140" s="326">
        <v>0</v>
      </c>
      <c r="D140" s="321" t="str">
        <f>IFERROR(C140/$C$138,"")</f>
        <v/>
      </c>
      <c r="E140" s="325"/>
    </row>
    <row r="141" spans="1:5" ht="9.75" customHeight="1" x14ac:dyDescent="0.25">
      <c r="A141" s="331">
        <v>5259</v>
      </c>
      <c r="B141" s="325" t="s">
        <v>240</v>
      </c>
      <c r="C141" s="326">
        <v>0</v>
      </c>
      <c r="D141" s="321" t="str">
        <f>IFERROR(C141/$C$138,"")</f>
        <v/>
      </c>
      <c r="E141" s="325"/>
    </row>
    <row r="142" spans="1:5" ht="9.75" customHeight="1" x14ac:dyDescent="0.25">
      <c r="A142" s="330">
        <v>5260</v>
      </c>
      <c r="B142" s="319" t="s">
        <v>241</v>
      </c>
      <c r="C142" s="320">
        <f>SUM(C143:C144)</f>
        <v>0</v>
      </c>
      <c r="D142" s="321" t="str">
        <f>IFERROR(C142/$C$142,"")</f>
        <v/>
      </c>
      <c r="E142" s="325"/>
    </row>
    <row r="143" spans="1:5" ht="9.75" customHeight="1" x14ac:dyDescent="0.25">
      <c r="A143" s="331">
        <v>5261</v>
      </c>
      <c r="B143" s="325" t="s">
        <v>242</v>
      </c>
      <c r="C143" s="326">
        <v>0</v>
      </c>
      <c r="D143" s="321" t="str">
        <f>IFERROR(C143/$C$142,"")</f>
        <v/>
      </c>
      <c r="E143" s="325"/>
    </row>
    <row r="144" spans="1:5" ht="9.75" customHeight="1" x14ac:dyDescent="0.25">
      <c r="A144" s="331">
        <v>5262</v>
      </c>
      <c r="B144" s="325" t="s">
        <v>243</v>
      </c>
      <c r="C144" s="326">
        <v>0</v>
      </c>
      <c r="D144" s="321" t="str">
        <f>IFERROR(C144/$C$142,"")</f>
        <v/>
      </c>
      <c r="E144" s="325"/>
    </row>
    <row r="145" spans="1:5" ht="9.75" customHeight="1" x14ac:dyDescent="0.25">
      <c r="A145" s="330">
        <v>5270</v>
      </c>
      <c r="B145" s="319" t="s">
        <v>244</v>
      </c>
      <c r="C145" s="320">
        <f>C146</f>
        <v>0</v>
      </c>
      <c r="D145" s="321" t="str">
        <f>IFERROR(C145/$C$145,"")</f>
        <v/>
      </c>
      <c r="E145" s="325"/>
    </row>
    <row r="146" spans="1:5" ht="9.75" customHeight="1" x14ac:dyDescent="0.25">
      <c r="A146" s="331">
        <v>5271</v>
      </c>
      <c r="B146" s="325" t="s">
        <v>245</v>
      </c>
      <c r="C146" s="326">
        <v>0</v>
      </c>
      <c r="D146" s="321" t="str">
        <f>IFERROR(C146/$C$145,"")</f>
        <v/>
      </c>
      <c r="E146" s="325"/>
    </row>
    <row r="147" spans="1:5" ht="9.75" customHeight="1" x14ac:dyDescent="0.25">
      <c r="A147" s="330">
        <v>5280</v>
      </c>
      <c r="B147" s="319" t="s">
        <v>246</v>
      </c>
      <c r="C147" s="320">
        <f>SUM(C148:C152)</f>
        <v>0</v>
      </c>
      <c r="D147" s="321" t="str">
        <f t="shared" ref="D147:D152" si="11">IFERROR(C147/$C$147,"")</f>
        <v/>
      </c>
      <c r="E147" s="325"/>
    </row>
    <row r="148" spans="1:5" ht="9.75" customHeight="1" x14ac:dyDescent="0.25">
      <c r="A148" s="331">
        <v>5281</v>
      </c>
      <c r="B148" s="325" t="s">
        <v>247</v>
      </c>
      <c r="C148" s="326">
        <v>0</v>
      </c>
      <c r="D148" s="321" t="str">
        <f t="shared" si="11"/>
        <v/>
      </c>
      <c r="E148" s="325"/>
    </row>
    <row r="149" spans="1:5" ht="9.75" customHeight="1" x14ac:dyDescent="0.25">
      <c r="A149" s="331">
        <v>5282</v>
      </c>
      <c r="B149" s="325" t="s">
        <v>248</v>
      </c>
      <c r="C149" s="326">
        <v>0</v>
      </c>
      <c r="D149" s="321" t="str">
        <f t="shared" si="11"/>
        <v/>
      </c>
      <c r="E149" s="325"/>
    </row>
    <row r="150" spans="1:5" ht="9.75" customHeight="1" x14ac:dyDescent="0.25">
      <c r="A150" s="331">
        <v>5283</v>
      </c>
      <c r="B150" s="325" t="s">
        <v>249</v>
      </c>
      <c r="C150" s="326">
        <v>0</v>
      </c>
      <c r="D150" s="321" t="str">
        <f t="shared" si="11"/>
        <v/>
      </c>
      <c r="E150" s="325"/>
    </row>
    <row r="151" spans="1:5" ht="9.75" customHeight="1" x14ac:dyDescent="0.25">
      <c r="A151" s="331">
        <v>5284</v>
      </c>
      <c r="B151" s="325" t="s">
        <v>250</v>
      </c>
      <c r="C151" s="326">
        <v>0</v>
      </c>
      <c r="D151" s="321" t="str">
        <f t="shared" si="11"/>
        <v/>
      </c>
      <c r="E151" s="325"/>
    </row>
    <row r="152" spans="1:5" ht="9.75" customHeight="1" x14ac:dyDescent="0.25">
      <c r="A152" s="331">
        <v>5285</v>
      </c>
      <c r="B152" s="325" t="s">
        <v>251</v>
      </c>
      <c r="C152" s="326">
        <v>0</v>
      </c>
      <c r="D152" s="321" t="str">
        <f t="shared" si="11"/>
        <v/>
      </c>
      <c r="E152" s="325"/>
    </row>
    <row r="153" spans="1:5" ht="9.75" customHeight="1" x14ac:dyDescent="0.25">
      <c r="A153" s="330">
        <v>5290</v>
      </c>
      <c r="B153" s="319" t="s">
        <v>252</v>
      </c>
      <c r="C153" s="320">
        <f>SUM(C154:C155)</f>
        <v>0</v>
      </c>
      <c r="D153" s="321" t="str">
        <f>IFERROR(C153/$C$153,"")</f>
        <v/>
      </c>
      <c r="E153" s="325"/>
    </row>
    <row r="154" spans="1:5" ht="9.75" customHeight="1" x14ac:dyDescent="0.25">
      <c r="A154" s="331">
        <v>5291</v>
      </c>
      <c r="B154" s="325" t="s">
        <v>253</v>
      </c>
      <c r="C154" s="326">
        <v>0</v>
      </c>
      <c r="D154" s="321" t="str">
        <f>IFERROR(C154/$C$153,"")</f>
        <v/>
      </c>
      <c r="E154" s="325"/>
    </row>
    <row r="155" spans="1:5" ht="9.75" customHeight="1" x14ac:dyDescent="0.25">
      <c r="A155" s="331">
        <v>5292</v>
      </c>
      <c r="B155" s="325" t="s">
        <v>254</v>
      </c>
      <c r="C155" s="326">
        <v>0</v>
      </c>
      <c r="D155" s="321" t="str">
        <f>IFERROR(C155/$C$153,"")</f>
        <v/>
      </c>
      <c r="E155" s="325"/>
    </row>
    <row r="156" spans="1:5" ht="9.75" customHeight="1" x14ac:dyDescent="0.25">
      <c r="A156" s="330">
        <v>5300</v>
      </c>
      <c r="B156" s="319" t="s">
        <v>255</v>
      </c>
      <c r="C156" s="320">
        <f>C157+C160+C163</f>
        <v>0</v>
      </c>
      <c r="D156" s="321"/>
      <c r="E156" s="325"/>
    </row>
    <row r="157" spans="1:5" ht="9.75" customHeight="1" x14ac:dyDescent="0.25">
      <c r="A157" s="330">
        <v>5310</v>
      </c>
      <c r="B157" s="319" t="s">
        <v>155</v>
      </c>
      <c r="C157" s="320">
        <v>0</v>
      </c>
      <c r="D157" s="321" t="str">
        <f>IFERROR(C157/$C$157,"")</f>
        <v/>
      </c>
      <c r="E157" s="325"/>
    </row>
    <row r="158" spans="1:5" ht="9.75" customHeight="1" x14ac:dyDescent="0.25">
      <c r="A158" s="331">
        <v>5311</v>
      </c>
      <c r="B158" s="325" t="s">
        <v>256</v>
      </c>
      <c r="C158" s="326">
        <v>0</v>
      </c>
      <c r="D158" s="321" t="str">
        <f>IFERROR(C158/$C$157,"")</f>
        <v/>
      </c>
      <c r="E158" s="325"/>
    </row>
    <row r="159" spans="1:5" ht="9.75" customHeight="1" x14ac:dyDescent="0.25">
      <c r="A159" s="331">
        <v>5312</v>
      </c>
      <c r="B159" s="325" t="s">
        <v>257</v>
      </c>
      <c r="C159" s="326">
        <v>0</v>
      </c>
      <c r="D159" s="321" t="str">
        <f>IFERROR(C159/$C$157,"")</f>
        <v/>
      </c>
      <c r="E159" s="325"/>
    </row>
    <row r="160" spans="1:5" ht="9.75" customHeight="1" x14ac:dyDescent="0.25">
      <c r="A160" s="330">
        <v>5320</v>
      </c>
      <c r="B160" s="319" t="s">
        <v>156</v>
      </c>
      <c r="C160" s="320">
        <v>0</v>
      </c>
      <c r="D160" s="321" t="str">
        <f>IFERROR(C160/$C$160,"")</f>
        <v/>
      </c>
      <c r="E160" s="325"/>
    </row>
    <row r="161" spans="1:5" ht="9.75" customHeight="1" x14ac:dyDescent="0.25">
      <c r="A161" s="331">
        <v>5321</v>
      </c>
      <c r="B161" s="325" t="s">
        <v>258</v>
      </c>
      <c r="C161" s="326">
        <v>0</v>
      </c>
      <c r="D161" s="321" t="str">
        <f>IFERROR(C161/$C$160,"")</f>
        <v/>
      </c>
      <c r="E161" s="325"/>
    </row>
    <row r="162" spans="1:5" ht="9.75" customHeight="1" x14ac:dyDescent="0.25">
      <c r="A162" s="331">
        <v>5322</v>
      </c>
      <c r="B162" s="325" t="s">
        <v>259</v>
      </c>
      <c r="C162" s="326">
        <v>0</v>
      </c>
      <c r="D162" s="321" t="str">
        <f>IFERROR(C162/$C$160,"")</f>
        <v/>
      </c>
      <c r="E162" s="325"/>
    </row>
    <row r="163" spans="1:5" ht="9.75" customHeight="1" x14ac:dyDescent="0.25">
      <c r="A163" s="330">
        <v>5330</v>
      </c>
      <c r="B163" s="319" t="s">
        <v>157</v>
      </c>
      <c r="C163" s="320">
        <v>0</v>
      </c>
      <c r="D163" s="321" t="str">
        <f>IFERROR(C163/$C$163,"")</f>
        <v/>
      </c>
      <c r="E163" s="325"/>
    </row>
    <row r="164" spans="1:5" ht="9.75" customHeight="1" x14ac:dyDescent="0.25">
      <c r="A164" s="331">
        <v>5331</v>
      </c>
      <c r="B164" s="325" t="s">
        <v>260</v>
      </c>
      <c r="C164" s="326">
        <v>0</v>
      </c>
      <c r="D164" s="321" t="str">
        <f>IFERROR(C164/$C$163,"")</f>
        <v/>
      </c>
      <c r="E164" s="325"/>
    </row>
    <row r="165" spans="1:5" ht="9.75" customHeight="1" x14ac:dyDescent="0.25">
      <c r="A165" s="331">
        <v>5332</v>
      </c>
      <c r="B165" s="325" t="s">
        <v>261</v>
      </c>
      <c r="C165" s="326">
        <v>0</v>
      </c>
      <c r="D165" s="321" t="str">
        <f>IFERROR(C165/$C$163,"")</f>
        <v/>
      </c>
      <c r="E165" s="325"/>
    </row>
    <row r="166" spans="1:5" ht="9.75" customHeight="1" x14ac:dyDescent="0.25">
      <c r="A166" s="330">
        <v>5400</v>
      </c>
      <c r="B166" s="319" t="s">
        <v>262</v>
      </c>
      <c r="C166" s="320">
        <f>C167+C170+C173+C176+C178</f>
        <v>0</v>
      </c>
      <c r="D166" s="321"/>
      <c r="E166" s="325"/>
    </row>
    <row r="167" spans="1:5" ht="9.75" customHeight="1" x14ac:dyDescent="0.25">
      <c r="A167" s="330">
        <v>5410</v>
      </c>
      <c r="B167" s="319" t="s">
        <v>263</v>
      </c>
      <c r="C167" s="320">
        <v>0</v>
      </c>
      <c r="D167" s="321" t="str">
        <f>IFERROR(C167/$C$167,"")</f>
        <v/>
      </c>
      <c r="E167" s="325"/>
    </row>
    <row r="168" spans="1:5" ht="9.75" customHeight="1" x14ac:dyDescent="0.25">
      <c r="A168" s="331">
        <v>5411</v>
      </c>
      <c r="B168" s="325" t="s">
        <v>264</v>
      </c>
      <c r="C168" s="326">
        <v>0</v>
      </c>
      <c r="D168" s="321" t="str">
        <f>IFERROR(C168/$C$167,"")</f>
        <v/>
      </c>
      <c r="E168" s="325"/>
    </row>
    <row r="169" spans="1:5" ht="9.75" customHeight="1" x14ac:dyDescent="0.25">
      <c r="A169" s="331">
        <v>5412</v>
      </c>
      <c r="B169" s="325" t="s">
        <v>265</v>
      </c>
      <c r="C169" s="326">
        <v>0</v>
      </c>
      <c r="D169" s="321" t="str">
        <f>IFERROR(C169/$C$167,"")</f>
        <v/>
      </c>
      <c r="E169" s="325"/>
    </row>
    <row r="170" spans="1:5" ht="9.75" customHeight="1" x14ac:dyDescent="0.25">
      <c r="A170" s="330">
        <v>5420</v>
      </c>
      <c r="B170" s="319" t="s">
        <v>266</v>
      </c>
      <c r="C170" s="320">
        <v>0</v>
      </c>
      <c r="D170" s="321" t="str">
        <f>IFERROR(C170/$C$170,"")</f>
        <v/>
      </c>
      <c r="E170" s="325"/>
    </row>
    <row r="171" spans="1:5" ht="9.75" customHeight="1" x14ac:dyDescent="0.25">
      <c r="A171" s="331">
        <v>5421</v>
      </c>
      <c r="B171" s="325" t="s">
        <v>267</v>
      </c>
      <c r="C171" s="326">
        <v>0</v>
      </c>
      <c r="D171" s="321" t="str">
        <f>IFERROR(C171/$C$170,"")</f>
        <v/>
      </c>
      <c r="E171" s="325"/>
    </row>
    <row r="172" spans="1:5" ht="9.75" customHeight="1" x14ac:dyDescent="0.25">
      <c r="A172" s="331">
        <v>5422</v>
      </c>
      <c r="B172" s="325" t="s">
        <v>268</v>
      </c>
      <c r="C172" s="326">
        <v>0</v>
      </c>
      <c r="D172" s="321" t="str">
        <f>IFERROR(C172/$C$170,"")</f>
        <v/>
      </c>
      <c r="E172" s="325"/>
    </row>
    <row r="173" spans="1:5" ht="9.75" customHeight="1" x14ac:dyDescent="0.25">
      <c r="A173" s="330">
        <v>5430</v>
      </c>
      <c r="B173" s="319" t="s">
        <v>269</v>
      </c>
      <c r="C173" s="320">
        <v>0</v>
      </c>
      <c r="D173" s="321" t="str">
        <f>IFERROR(C173/$C$173,"")</f>
        <v/>
      </c>
      <c r="E173" s="325"/>
    </row>
    <row r="174" spans="1:5" ht="9.75" customHeight="1" x14ac:dyDescent="0.25">
      <c r="A174" s="331">
        <v>5431</v>
      </c>
      <c r="B174" s="325" t="s">
        <v>270</v>
      </c>
      <c r="C174" s="326">
        <v>0</v>
      </c>
      <c r="D174" s="321" t="str">
        <f>IFERROR(C174/$C$173,"")</f>
        <v/>
      </c>
      <c r="E174" s="325"/>
    </row>
    <row r="175" spans="1:5" ht="9.75" customHeight="1" x14ac:dyDescent="0.25">
      <c r="A175" s="331">
        <v>5432</v>
      </c>
      <c r="B175" s="325" t="s">
        <v>271</v>
      </c>
      <c r="C175" s="326">
        <v>0</v>
      </c>
      <c r="D175" s="321" t="str">
        <f>IFERROR(C175/$C$173,"")</f>
        <v/>
      </c>
      <c r="E175" s="325"/>
    </row>
    <row r="176" spans="1:5" ht="9.75" customHeight="1" x14ac:dyDescent="0.25">
      <c r="A176" s="330">
        <v>5440</v>
      </c>
      <c r="B176" s="319" t="s">
        <v>272</v>
      </c>
      <c r="C176" s="320">
        <v>0</v>
      </c>
      <c r="D176" s="321" t="str">
        <f>IFERROR(C176/$C$176,"")</f>
        <v/>
      </c>
      <c r="E176" s="325"/>
    </row>
    <row r="177" spans="1:5" ht="9.75" customHeight="1" x14ac:dyDescent="0.25">
      <c r="A177" s="331">
        <v>5441</v>
      </c>
      <c r="B177" s="325" t="s">
        <v>272</v>
      </c>
      <c r="C177" s="326">
        <v>0</v>
      </c>
      <c r="D177" s="321" t="str">
        <f>IFERROR(C177/$C$176,"")</f>
        <v/>
      </c>
      <c r="E177" s="325"/>
    </row>
    <row r="178" spans="1:5" ht="9.75" customHeight="1" x14ac:dyDescent="0.25">
      <c r="A178" s="330">
        <v>5450</v>
      </c>
      <c r="B178" s="319" t="s">
        <v>273</v>
      </c>
      <c r="C178" s="320">
        <v>0</v>
      </c>
      <c r="D178" s="321" t="str">
        <f>IFERROR(C178/$C$178,"")</f>
        <v/>
      </c>
      <c r="E178" s="325"/>
    </row>
    <row r="179" spans="1:5" ht="9.75" customHeight="1" x14ac:dyDescent="0.25">
      <c r="A179" s="331">
        <v>5451</v>
      </c>
      <c r="B179" s="325" t="s">
        <v>274</v>
      </c>
      <c r="C179" s="326">
        <v>0</v>
      </c>
      <c r="D179" s="321" t="str">
        <f>IFERROR(C179/$C$178,"")</f>
        <v/>
      </c>
      <c r="E179" s="325"/>
    </row>
    <row r="180" spans="1:5" ht="9.75" customHeight="1" x14ac:dyDescent="0.25">
      <c r="A180" s="331">
        <v>5452</v>
      </c>
      <c r="B180" s="325" t="s">
        <v>275</v>
      </c>
      <c r="C180" s="326">
        <v>0</v>
      </c>
      <c r="D180" s="321" t="str">
        <f>IFERROR(C180/$C$178,"")</f>
        <v/>
      </c>
      <c r="E180" s="325"/>
    </row>
    <row r="181" spans="1:5" ht="9.75" customHeight="1" x14ac:dyDescent="0.25">
      <c r="A181" s="330">
        <v>5500</v>
      </c>
      <c r="B181" s="319" t="s">
        <v>276</v>
      </c>
      <c r="C181" s="320">
        <f>C182+C191+C194+C200</f>
        <v>390329.84</v>
      </c>
      <c r="D181" s="321"/>
      <c r="E181" s="325"/>
    </row>
    <row r="182" spans="1:5" ht="9.75" customHeight="1" x14ac:dyDescent="0.25">
      <c r="A182" s="330">
        <v>5510</v>
      </c>
      <c r="B182" s="319" t="s">
        <v>277</v>
      </c>
      <c r="C182" s="320">
        <f>SUM(C183:C190)</f>
        <v>377878.75</v>
      </c>
      <c r="D182" s="321">
        <f t="shared" ref="D182:D190" si="12">IFERROR(C182/$C$182,"")</f>
        <v>1</v>
      </c>
      <c r="E182" s="325"/>
    </row>
    <row r="183" spans="1:5" ht="9.75" customHeight="1" x14ac:dyDescent="0.25">
      <c r="A183" s="331">
        <v>5511</v>
      </c>
      <c r="B183" s="325" t="s">
        <v>278</v>
      </c>
      <c r="C183" s="326">
        <v>0</v>
      </c>
      <c r="D183" s="321">
        <f t="shared" si="12"/>
        <v>0</v>
      </c>
      <c r="E183" s="325"/>
    </row>
    <row r="184" spans="1:5" ht="9.75" customHeight="1" x14ac:dyDescent="0.25">
      <c r="A184" s="331">
        <v>5512</v>
      </c>
      <c r="B184" s="325" t="s">
        <v>279</v>
      </c>
      <c r="C184" s="326">
        <v>0</v>
      </c>
      <c r="D184" s="321">
        <f t="shared" si="12"/>
        <v>0</v>
      </c>
      <c r="E184" s="325"/>
    </row>
    <row r="185" spans="1:5" ht="9.75" customHeight="1" x14ac:dyDescent="0.25">
      <c r="A185" s="331">
        <v>5513</v>
      </c>
      <c r="B185" s="325" t="s">
        <v>280</v>
      </c>
      <c r="C185" s="326">
        <v>0</v>
      </c>
      <c r="D185" s="321">
        <f t="shared" si="12"/>
        <v>0</v>
      </c>
      <c r="E185" s="325"/>
    </row>
    <row r="186" spans="1:5" ht="9.75" customHeight="1" x14ac:dyDescent="0.25">
      <c r="A186" s="331">
        <v>5514</v>
      </c>
      <c r="B186" s="325" t="s">
        <v>282</v>
      </c>
      <c r="C186" s="326">
        <v>0</v>
      </c>
      <c r="D186" s="321">
        <f t="shared" si="12"/>
        <v>0</v>
      </c>
      <c r="E186" s="325"/>
    </row>
    <row r="187" spans="1:5" ht="9.75" customHeight="1" x14ac:dyDescent="0.25">
      <c r="A187" s="331">
        <v>5515</v>
      </c>
      <c r="B187" s="325" t="s">
        <v>283</v>
      </c>
      <c r="C187" s="326">
        <v>377878.75</v>
      </c>
      <c r="D187" s="321">
        <f t="shared" si="12"/>
        <v>1</v>
      </c>
      <c r="E187" s="325" t="s">
        <v>2000</v>
      </c>
    </row>
    <row r="188" spans="1:5" ht="9.75" customHeight="1" x14ac:dyDescent="0.25">
      <c r="A188" s="331">
        <v>5516</v>
      </c>
      <c r="B188" s="325" t="s">
        <v>284</v>
      </c>
      <c r="C188" s="326">
        <v>0</v>
      </c>
      <c r="D188" s="321">
        <f t="shared" si="12"/>
        <v>0</v>
      </c>
      <c r="E188" s="325"/>
    </row>
    <row r="189" spans="1:5" ht="9.75" customHeight="1" x14ac:dyDescent="0.25">
      <c r="A189" s="331">
        <v>5517</v>
      </c>
      <c r="B189" s="325" t="s">
        <v>285</v>
      </c>
      <c r="C189" s="326">
        <v>0</v>
      </c>
      <c r="D189" s="321">
        <f t="shared" si="12"/>
        <v>0</v>
      </c>
      <c r="E189" s="325"/>
    </row>
    <row r="190" spans="1:5" ht="9.75" customHeight="1" x14ac:dyDescent="0.25">
      <c r="A190" s="331">
        <v>5518</v>
      </c>
      <c r="B190" s="325" t="s">
        <v>286</v>
      </c>
      <c r="C190" s="326">
        <v>0</v>
      </c>
      <c r="D190" s="321">
        <f t="shared" si="12"/>
        <v>0</v>
      </c>
      <c r="E190" s="325"/>
    </row>
    <row r="191" spans="1:5" ht="9.75" customHeight="1" x14ac:dyDescent="0.25">
      <c r="A191" s="330">
        <v>5520</v>
      </c>
      <c r="B191" s="319" t="s">
        <v>287</v>
      </c>
      <c r="C191" s="320">
        <f>SUM(C192:C193)</f>
        <v>0</v>
      </c>
      <c r="D191" s="321" t="str">
        <f>IFERROR(C191/$C$191,"")</f>
        <v/>
      </c>
      <c r="E191" s="325"/>
    </row>
    <row r="192" spans="1:5" ht="9.75" customHeight="1" x14ac:dyDescent="0.25">
      <c r="A192" s="331">
        <v>5521</v>
      </c>
      <c r="B192" s="325" t="s">
        <v>288</v>
      </c>
      <c r="C192" s="326">
        <v>0</v>
      </c>
      <c r="D192" s="321" t="str">
        <f>IFERROR(C192/$C$191,"")</f>
        <v/>
      </c>
      <c r="E192" s="332" t="s">
        <v>2001</v>
      </c>
    </row>
    <row r="193" spans="1:5" ht="9.75" customHeight="1" x14ac:dyDescent="0.25">
      <c r="A193" s="331">
        <v>5522</v>
      </c>
      <c r="B193" s="325" t="s">
        <v>289</v>
      </c>
      <c r="C193" s="326">
        <v>0</v>
      </c>
      <c r="D193" s="321" t="str">
        <f>IFERROR(C193/$C$191,"")</f>
        <v/>
      </c>
      <c r="E193" s="325"/>
    </row>
    <row r="194" spans="1:5" ht="9.75" customHeight="1" x14ac:dyDescent="0.25">
      <c r="A194" s="330">
        <v>5530</v>
      </c>
      <c r="B194" s="319" t="s">
        <v>290</v>
      </c>
      <c r="C194" s="320">
        <f>SUM(C195:C199)</f>
        <v>0</v>
      </c>
      <c r="D194" s="321" t="str">
        <f t="shared" ref="D194:D199" si="13">IFERROR(C194/$C$194,"")</f>
        <v/>
      </c>
      <c r="E194" s="325"/>
    </row>
    <row r="195" spans="1:5" ht="9.75" customHeight="1" x14ac:dyDescent="0.25">
      <c r="A195" s="331">
        <v>5531</v>
      </c>
      <c r="B195" s="325" t="s">
        <v>291</v>
      </c>
      <c r="C195" s="326">
        <v>0</v>
      </c>
      <c r="D195" s="321" t="str">
        <f t="shared" si="13"/>
        <v/>
      </c>
      <c r="E195" s="325"/>
    </row>
    <row r="196" spans="1:5" ht="9.75" customHeight="1" x14ac:dyDescent="0.25">
      <c r="A196" s="331">
        <v>5532</v>
      </c>
      <c r="B196" s="325" t="s">
        <v>292</v>
      </c>
      <c r="C196" s="326">
        <v>0</v>
      </c>
      <c r="D196" s="321" t="str">
        <f t="shared" si="13"/>
        <v/>
      </c>
      <c r="E196" s="325"/>
    </row>
    <row r="197" spans="1:5" ht="9.75" customHeight="1" x14ac:dyDescent="0.25">
      <c r="A197" s="331">
        <v>5533</v>
      </c>
      <c r="B197" s="325" t="s">
        <v>293</v>
      </c>
      <c r="C197" s="326">
        <v>0</v>
      </c>
      <c r="D197" s="321" t="str">
        <f t="shared" si="13"/>
        <v/>
      </c>
      <c r="E197" s="325"/>
    </row>
    <row r="198" spans="1:5" ht="9.75" customHeight="1" x14ac:dyDescent="0.25">
      <c r="A198" s="331">
        <v>5534</v>
      </c>
      <c r="B198" s="325" t="s">
        <v>294</v>
      </c>
      <c r="C198" s="326">
        <v>0</v>
      </c>
      <c r="D198" s="321" t="str">
        <f t="shared" si="13"/>
        <v/>
      </c>
      <c r="E198" s="325"/>
    </row>
    <row r="199" spans="1:5" ht="9.75" customHeight="1" x14ac:dyDescent="0.25">
      <c r="A199" s="331">
        <v>5535</v>
      </c>
      <c r="B199" s="325" t="s">
        <v>295</v>
      </c>
      <c r="C199" s="326">
        <v>0</v>
      </c>
      <c r="D199" s="321" t="str">
        <f t="shared" si="13"/>
        <v/>
      </c>
      <c r="E199" s="325"/>
    </row>
    <row r="200" spans="1:5" ht="9.75" customHeight="1" x14ac:dyDescent="0.25">
      <c r="A200" s="330">
        <v>5590</v>
      </c>
      <c r="B200" s="319" t="s">
        <v>297</v>
      </c>
      <c r="C200" s="320">
        <f>SUM(C201:C209)</f>
        <v>12451.09</v>
      </c>
      <c r="D200" s="321">
        <f t="shared" ref="D200:D209" si="14">IFERROR(C200/$C$200,"")</f>
        <v>1</v>
      </c>
      <c r="E200" s="325"/>
    </row>
    <row r="201" spans="1:5" ht="9.75" customHeight="1" x14ac:dyDescent="0.25">
      <c r="A201" s="331">
        <v>5591</v>
      </c>
      <c r="B201" s="325" t="s">
        <v>298</v>
      </c>
      <c r="C201" s="326">
        <v>0</v>
      </c>
      <c r="D201" s="321">
        <f t="shared" si="14"/>
        <v>0</v>
      </c>
      <c r="E201" s="325"/>
    </row>
    <row r="202" spans="1:5" ht="9.75" customHeight="1" x14ac:dyDescent="0.25">
      <c r="A202" s="331">
        <v>5592</v>
      </c>
      <c r="B202" s="325" t="s">
        <v>299</v>
      </c>
      <c r="C202" s="326">
        <v>0</v>
      </c>
      <c r="D202" s="321">
        <f t="shared" si="14"/>
        <v>0</v>
      </c>
      <c r="E202" s="325"/>
    </row>
    <row r="203" spans="1:5" ht="9.75" customHeight="1" x14ac:dyDescent="0.25">
      <c r="A203" s="331">
        <v>5593</v>
      </c>
      <c r="B203" s="325" t="s">
        <v>300</v>
      </c>
      <c r="C203" s="326">
        <v>0</v>
      </c>
      <c r="D203" s="321">
        <f t="shared" si="14"/>
        <v>0</v>
      </c>
      <c r="E203" s="325"/>
    </row>
    <row r="204" spans="1:5" ht="9.75" customHeight="1" x14ac:dyDescent="0.25">
      <c r="A204" s="331">
        <v>5594</v>
      </c>
      <c r="B204" s="325" t="s">
        <v>301</v>
      </c>
      <c r="C204" s="326">
        <v>0</v>
      </c>
      <c r="D204" s="321">
        <f t="shared" si="14"/>
        <v>0</v>
      </c>
      <c r="E204" s="325"/>
    </row>
    <row r="205" spans="1:5" ht="9.75" customHeight="1" x14ac:dyDescent="0.25">
      <c r="A205" s="331">
        <v>5595</v>
      </c>
      <c r="B205" s="325" t="s">
        <v>302</v>
      </c>
      <c r="C205" s="326">
        <v>0</v>
      </c>
      <c r="D205" s="321">
        <f t="shared" si="14"/>
        <v>0</v>
      </c>
      <c r="E205" s="325"/>
    </row>
    <row r="206" spans="1:5" ht="9.75" customHeight="1" x14ac:dyDescent="0.25">
      <c r="A206" s="331">
        <v>5596</v>
      </c>
      <c r="B206" s="325" t="s">
        <v>183</v>
      </c>
      <c r="C206" s="326">
        <v>0</v>
      </c>
      <c r="D206" s="321">
        <f t="shared" si="14"/>
        <v>0</v>
      </c>
      <c r="E206" s="325"/>
    </row>
    <row r="207" spans="1:5" ht="9.75" customHeight="1" x14ac:dyDescent="0.25">
      <c r="A207" s="331">
        <v>5597</v>
      </c>
      <c r="B207" s="325" t="s">
        <v>303</v>
      </c>
      <c r="C207" s="326">
        <v>0</v>
      </c>
      <c r="D207" s="321">
        <f t="shared" si="14"/>
        <v>0</v>
      </c>
      <c r="E207" s="325"/>
    </row>
    <row r="208" spans="1:5" ht="9.75" customHeight="1" x14ac:dyDescent="0.25">
      <c r="A208" s="331">
        <v>5598</v>
      </c>
      <c r="B208" s="325" t="s">
        <v>304</v>
      </c>
      <c r="C208" s="326">
        <v>0</v>
      </c>
      <c r="D208" s="321">
        <f t="shared" si="14"/>
        <v>0</v>
      </c>
      <c r="E208" s="325"/>
    </row>
    <row r="209" spans="1:5" ht="9.75" customHeight="1" x14ac:dyDescent="0.25">
      <c r="A209" s="331">
        <v>5599</v>
      </c>
      <c r="B209" s="325" t="s">
        <v>305</v>
      </c>
      <c r="C209" s="326">
        <v>12451.09</v>
      </c>
      <c r="D209" s="321">
        <f t="shared" si="14"/>
        <v>1</v>
      </c>
      <c r="E209" s="332" t="s">
        <v>2002</v>
      </c>
    </row>
    <row r="210" spans="1:5" ht="9.75" customHeight="1" x14ac:dyDescent="0.25">
      <c r="A210" s="330">
        <v>5600</v>
      </c>
      <c r="B210" s="319" t="s">
        <v>306</v>
      </c>
      <c r="C210" s="320">
        <f>C211</f>
        <v>0</v>
      </c>
      <c r="D210" s="321"/>
      <c r="E210" s="325"/>
    </row>
    <row r="211" spans="1:5" ht="9.75" customHeight="1" x14ac:dyDescent="0.25">
      <c r="A211" s="330">
        <v>5610</v>
      </c>
      <c r="B211" s="319" t="s">
        <v>307</v>
      </c>
      <c r="C211" s="320">
        <f>C212</f>
        <v>0</v>
      </c>
      <c r="D211" s="321" t="str">
        <f>IFERROR(C211/$C$211,"")</f>
        <v/>
      </c>
      <c r="E211" s="325"/>
    </row>
    <row r="212" spans="1:5" ht="9.75" customHeight="1" x14ac:dyDescent="0.25">
      <c r="A212" s="331">
        <v>5611</v>
      </c>
      <c r="B212" s="325" t="s">
        <v>308</v>
      </c>
      <c r="C212" s="326">
        <v>0</v>
      </c>
      <c r="D212" s="321" t="str">
        <f>IFERROR(C212/$C$211,"")</f>
        <v/>
      </c>
      <c r="E212" s="325"/>
    </row>
    <row r="213" spans="1:5" ht="9.75" customHeight="1" x14ac:dyDescent="0.25">
      <c r="A213" s="313"/>
      <c r="B213" s="313"/>
      <c r="C213" s="313"/>
      <c r="D213" s="314"/>
      <c r="E213" s="313"/>
    </row>
    <row r="214" spans="1:5" ht="9.75" customHeight="1" x14ac:dyDescent="0.25">
      <c r="A214" s="313"/>
      <c r="B214" s="313" t="s">
        <v>309</v>
      </c>
      <c r="C214" s="313"/>
      <c r="D214" s="314"/>
      <c r="E214" s="313"/>
    </row>
    <row r="217" spans="1:5" ht="15" customHeight="1" x14ac:dyDescent="0.25">
      <c r="A217" s="280"/>
      <c r="B217" s="280"/>
      <c r="C217" s="280"/>
    </row>
    <row r="218" spans="1:5" ht="15" customHeight="1" x14ac:dyDescent="0.25">
      <c r="A218" s="280"/>
      <c r="B218" s="280"/>
      <c r="C218" s="280"/>
    </row>
    <row r="219" spans="1:5" ht="15" customHeight="1" x14ac:dyDescent="0.25">
      <c r="A219" s="281"/>
      <c r="B219" s="280"/>
      <c r="C219" s="280"/>
    </row>
    <row r="220" spans="1:5" ht="15" customHeight="1" x14ac:dyDescent="0.25">
      <c r="A220" s="280"/>
      <c r="B220" s="280"/>
      <c r="C220" s="280"/>
    </row>
    <row r="221" spans="1:5" ht="15" customHeight="1" x14ac:dyDescent="0.25">
      <c r="A221" s="280"/>
      <c r="B221" s="280"/>
      <c r="C221" s="280"/>
    </row>
    <row r="222" spans="1:5" ht="15" customHeight="1" x14ac:dyDescent="0.25">
      <c r="A222" s="280"/>
      <c r="B222" s="280"/>
      <c r="C222" s="280"/>
    </row>
    <row r="223" spans="1:5" ht="15" customHeight="1" x14ac:dyDescent="0.25">
      <c r="A223" s="280"/>
      <c r="B223" s="280"/>
      <c r="C223" s="280"/>
    </row>
    <row r="224" spans="1:5" ht="15" customHeight="1" x14ac:dyDescent="0.25">
      <c r="A224" s="280"/>
      <c r="B224" s="280"/>
      <c r="C224" s="280"/>
    </row>
    <row r="225" spans="1:3" ht="15" customHeight="1" x14ac:dyDescent="0.25">
      <c r="A225" s="280"/>
      <c r="B225" s="280"/>
      <c r="C225" s="280"/>
    </row>
    <row r="226" spans="1:3" ht="15" customHeight="1" x14ac:dyDescent="0.25">
      <c r="A226" s="280"/>
      <c r="B226" s="280"/>
      <c r="C226" s="280"/>
    </row>
    <row r="227" spans="1:3" ht="15" customHeight="1" x14ac:dyDescent="0.25">
      <c r="A227" s="280"/>
      <c r="B227" s="280"/>
      <c r="C227" s="280"/>
    </row>
    <row r="228" spans="1:3" ht="15" customHeight="1" x14ac:dyDescent="0.25">
      <c r="A228" s="280"/>
      <c r="B228" s="280"/>
      <c r="C228" s="280"/>
    </row>
  </sheetData>
  <autoFilter ref="A93:C212" xr:uid="{00000000-0009-0000-0000-00004F000000}"/>
  <mergeCells count="4">
    <mergeCell ref="A1:C1"/>
    <mergeCell ref="A2:C2"/>
    <mergeCell ref="A3:C3"/>
    <mergeCell ref="A4:C4"/>
  </mergeCells>
  <pageMargins left="0.7" right="0.7" top="0.75" bottom="0.75" header="0" footer="0"/>
  <pageSetup scale="6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H187"/>
  <sheetViews>
    <sheetView showGridLines="0" view="pageBreakPreview" zoomScaleNormal="100" zoomScaleSheetLayoutView="100" workbookViewId="0">
      <selection sqref="A1:F1"/>
    </sheetView>
  </sheetViews>
  <sheetFormatPr baseColWidth="10" defaultColWidth="13" defaultRowHeight="15" customHeight="1" x14ac:dyDescent="0.25"/>
  <cols>
    <col min="1" max="1" width="9.140625" style="308" customWidth="1"/>
    <col min="2" max="2" width="58.5703125" style="308" customWidth="1"/>
    <col min="3" max="3" width="14.85546875" style="308" customWidth="1"/>
    <col min="4" max="4" width="17.28515625" style="308" customWidth="1"/>
    <col min="5" max="5" width="22.28515625" style="308" customWidth="1"/>
    <col min="6" max="6" width="20.7109375" style="308" customWidth="1"/>
    <col min="7" max="8" width="15.28515625" style="308" customWidth="1"/>
    <col min="9" max="18" width="8.28515625" style="308" customWidth="1"/>
    <col min="19" max="16384" width="13" style="308"/>
  </cols>
  <sheetData>
    <row r="1" spans="1:8" ht="11.25" customHeight="1" x14ac:dyDescent="0.25">
      <c r="A1" s="564" t="s">
        <v>1988</v>
      </c>
      <c r="B1" s="563"/>
      <c r="C1" s="563"/>
      <c r="D1" s="563"/>
      <c r="E1" s="563"/>
      <c r="F1" s="563"/>
      <c r="G1" s="333" t="s">
        <v>92</v>
      </c>
      <c r="H1" s="307">
        <v>2024</v>
      </c>
    </row>
    <row r="2" spans="1:8" ht="11.25" customHeight="1" x14ac:dyDescent="0.25">
      <c r="A2" s="564" t="s">
        <v>310</v>
      </c>
      <c r="B2" s="563"/>
      <c r="C2" s="563"/>
      <c r="D2" s="563"/>
      <c r="E2" s="563"/>
      <c r="F2" s="563"/>
      <c r="G2" s="333" t="s">
        <v>94</v>
      </c>
      <c r="H2" s="307" t="s">
        <v>636</v>
      </c>
    </row>
    <row r="3" spans="1:8" ht="11.25" customHeight="1" x14ac:dyDescent="0.25">
      <c r="A3" s="564" t="s">
        <v>637</v>
      </c>
      <c r="B3" s="563"/>
      <c r="C3" s="563"/>
      <c r="D3" s="563"/>
      <c r="E3" s="563"/>
      <c r="F3" s="563"/>
      <c r="G3" s="333" t="s">
        <v>95</v>
      </c>
      <c r="H3" s="307" t="s">
        <v>638</v>
      </c>
    </row>
    <row r="4" spans="1:8" ht="11.25" customHeight="1" x14ac:dyDescent="0.25">
      <c r="A4" s="562" t="s">
        <v>96</v>
      </c>
      <c r="B4" s="563"/>
      <c r="C4" s="563"/>
      <c r="D4" s="563"/>
      <c r="E4" s="563"/>
      <c r="F4" s="563"/>
      <c r="G4" s="333"/>
      <c r="H4" s="307"/>
    </row>
    <row r="5" spans="1:8" ht="9.75" customHeight="1" x14ac:dyDescent="0.25">
      <c r="A5" s="310" t="s">
        <v>97</v>
      </c>
      <c r="B5" s="311"/>
      <c r="C5" s="311"/>
      <c r="D5" s="311"/>
      <c r="E5" s="311"/>
      <c r="F5" s="311"/>
      <c r="G5" s="311"/>
      <c r="H5" s="311"/>
    </row>
    <row r="6" spans="1:8" ht="9.75" customHeight="1" x14ac:dyDescent="0.25">
      <c r="A6" s="313"/>
      <c r="B6" s="313"/>
      <c r="C6" s="313"/>
      <c r="D6" s="313"/>
      <c r="E6" s="313"/>
      <c r="F6" s="313"/>
      <c r="G6" s="313"/>
      <c r="H6" s="313"/>
    </row>
    <row r="7" spans="1:8" ht="9.75" customHeight="1" x14ac:dyDescent="0.25">
      <c r="A7" s="311" t="s">
        <v>311</v>
      </c>
      <c r="B7" s="311"/>
      <c r="C7" s="311"/>
      <c r="D7" s="311"/>
      <c r="E7" s="311"/>
      <c r="F7" s="311"/>
      <c r="G7" s="311"/>
      <c r="H7" s="311"/>
    </row>
    <row r="8" spans="1:8" ht="9.75" customHeight="1" x14ac:dyDescent="0.25">
      <c r="A8" s="315" t="s">
        <v>99</v>
      </c>
      <c r="B8" s="315" t="s">
        <v>100</v>
      </c>
      <c r="C8" s="315" t="s">
        <v>101</v>
      </c>
      <c r="D8" s="315" t="s">
        <v>312</v>
      </c>
      <c r="E8" s="315"/>
      <c r="F8" s="315"/>
      <c r="G8" s="315"/>
      <c r="H8" s="315"/>
    </row>
    <row r="9" spans="1:8" ht="12.75" customHeight="1" x14ac:dyDescent="0.25">
      <c r="A9" s="334">
        <v>1114</v>
      </c>
      <c r="B9" s="313" t="s">
        <v>313</v>
      </c>
      <c r="C9" s="335">
        <v>15978616.529999999</v>
      </c>
      <c r="D9" s="313" t="s">
        <v>1603</v>
      </c>
      <c r="E9" s="313"/>
      <c r="F9" s="313"/>
      <c r="G9" s="313"/>
      <c r="H9" s="313"/>
    </row>
    <row r="10" spans="1:8" ht="9.75" customHeight="1" x14ac:dyDescent="0.25">
      <c r="A10" s="334">
        <v>1115</v>
      </c>
      <c r="B10" s="313" t="s">
        <v>314</v>
      </c>
      <c r="C10" s="335">
        <v>0</v>
      </c>
      <c r="D10" s="313"/>
      <c r="E10" s="313"/>
      <c r="F10" s="313"/>
      <c r="G10" s="313"/>
      <c r="H10" s="313"/>
    </row>
    <row r="11" spans="1:8" ht="9.75" customHeight="1" x14ac:dyDescent="0.25">
      <c r="A11" s="334">
        <v>1121</v>
      </c>
      <c r="B11" s="313" t="s">
        <v>315</v>
      </c>
      <c r="C11" s="335">
        <v>0</v>
      </c>
      <c r="D11" s="313"/>
      <c r="E11" s="313"/>
      <c r="F11" s="313"/>
      <c r="G11" s="313"/>
      <c r="H11" s="313"/>
    </row>
    <row r="12" spans="1:8" ht="9.75" customHeight="1" x14ac:dyDescent="0.25">
      <c r="A12" s="313"/>
      <c r="B12" s="313"/>
      <c r="C12" s="313"/>
      <c r="D12" s="313"/>
      <c r="E12" s="313"/>
      <c r="F12" s="313"/>
      <c r="G12" s="313"/>
      <c r="H12" s="313"/>
    </row>
    <row r="13" spans="1:8" ht="9.75" customHeight="1" x14ac:dyDescent="0.25">
      <c r="A13" s="311" t="s">
        <v>316</v>
      </c>
      <c r="B13" s="311"/>
      <c r="C13" s="311"/>
      <c r="D13" s="311"/>
      <c r="E13" s="311"/>
      <c r="F13" s="311"/>
      <c r="G13" s="311"/>
      <c r="H13" s="311"/>
    </row>
    <row r="14" spans="1:8" ht="9.75" customHeight="1" x14ac:dyDescent="0.25">
      <c r="A14" s="315" t="s">
        <v>99</v>
      </c>
      <c r="B14" s="315" t="s">
        <v>100</v>
      </c>
      <c r="C14" s="315" t="s">
        <v>101</v>
      </c>
      <c r="D14" s="315">
        <v>2023</v>
      </c>
      <c r="E14" s="315">
        <f>D14-1</f>
        <v>2022</v>
      </c>
      <c r="F14" s="315">
        <f>E14-1</f>
        <v>2021</v>
      </c>
      <c r="G14" s="315">
        <f>F14-1</f>
        <v>2020</v>
      </c>
      <c r="H14" s="315" t="s">
        <v>317</v>
      </c>
    </row>
    <row r="15" spans="1:8" ht="9.75" customHeight="1" x14ac:dyDescent="0.25">
      <c r="A15" s="334">
        <v>1122</v>
      </c>
      <c r="B15" s="313" t="s">
        <v>318</v>
      </c>
      <c r="C15" s="335">
        <v>0</v>
      </c>
      <c r="D15" s="335">
        <v>0</v>
      </c>
      <c r="E15" s="335">
        <v>0</v>
      </c>
      <c r="F15" s="335">
        <v>0</v>
      </c>
      <c r="G15" s="335">
        <v>0</v>
      </c>
      <c r="H15" s="313"/>
    </row>
    <row r="16" spans="1:8" ht="9.75" customHeight="1" x14ac:dyDescent="0.25">
      <c r="A16" s="334">
        <v>1124</v>
      </c>
      <c r="B16" s="313" t="s">
        <v>319</v>
      </c>
      <c r="C16" s="335">
        <v>0</v>
      </c>
      <c r="D16" s="335">
        <v>0</v>
      </c>
      <c r="E16" s="335">
        <v>0</v>
      </c>
      <c r="F16" s="335">
        <v>0</v>
      </c>
      <c r="G16" s="335">
        <v>0</v>
      </c>
      <c r="H16" s="313"/>
    </row>
    <row r="18" spans="1:8" ht="9.75" customHeight="1" x14ac:dyDescent="0.25">
      <c r="A18" s="311" t="s">
        <v>320</v>
      </c>
      <c r="B18" s="311"/>
      <c r="C18" s="311"/>
      <c r="D18" s="311"/>
      <c r="E18" s="311"/>
      <c r="F18" s="311"/>
      <c r="G18" s="311"/>
      <c r="H18" s="311"/>
    </row>
    <row r="19" spans="1:8" ht="9.75" customHeight="1" x14ac:dyDescent="0.25">
      <c r="A19" s="315" t="s">
        <v>99</v>
      </c>
      <c r="B19" s="315" t="s">
        <v>100</v>
      </c>
      <c r="C19" s="315" t="s">
        <v>101</v>
      </c>
      <c r="D19" s="315" t="s">
        <v>321</v>
      </c>
      <c r="E19" s="315" t="s">
        <v>322</v>
      </c>
      <c r="F19" s="315" t="s">
        <v>323</v>
      </c>
      <c r="G19" s="315" t="s">
        <v>324</v>
      </c>
      <c r="H19" s="315" t="s">
        <v>325</v>
      </c>
    </row>
    <row r="20" spans="1:8" ht="9.75" customHeight="1" x14ac:dyDescent="0.25">
      <c r="A20" s="334">
        <v>1123</v>
      </c>
      <c r="B20" s="313" t="s">
        <v>326</v>
      </c>
      <c r="C20" s="335">
        <v>2649.03</v>
      </c>
      <c r="D20" s="335">
        <v>2649.03</v>
      </c>
      <c r="E20" s="335">
        <v>0</v>
      </c>
      <c r="F20" s="335">
        <v>0</v>
      </c>
      <c r="G20" s="335">
        <v>0</v>
      </c>
      <c r="H20" s="313"/>
    </row>
    <row r="21" spans="1:8" ht="9.75" customHeight="1" x14ac:dyDescent="0.25">
      <c r="A21" s="334">
        <v>1125</v>
      </c>
      <c r="B21" s="313" t="s">
        <v>327</v>
      </c>
      <c r="C21" s="335">
        <v>0</v>
      </c>
      <c r="D21" s="335">
        <v>0</v>
      </c>
      <c r="E21" s="335">
        <v>0</v>
      </c>
      <c r="F21" s="335">
        <v>0</v>
      </c>
      <c r="G21" s="335">
        <v>0</v>
      </c>
      <c r="H21" s="313"/>
    </row>
    <row r="22" spans="1:8" ht="9.75" customHeight="1" x14ac:dyDescent="0.25">
      <c r="A22" s="331">
        <v>1126</v>
      </c>
      <c r="B22" s="325" t="s">
        <v>328</v>
      </c>
      <c r="C22" s="335">
        <v>0</v>
      </c>
      <c r="D22" s="335">
        <v>0</v>
      </c>
      <c r="E22" s="335">
        <v>0</v>
      </c>
      <c r="F22" s="335">
        <v>0</v>
      </c>
      <c r="G22" s="335">
        <v>0</v>
      </c>
      <c r="H22" s="313"/>
    </row>
    <row r="23" spans="1:8" ht="9.75" customHeight="1" x14ac:dyDescent="0.25">
      <c r="A23" s="331">
        <v>1129</v>
      </c>
      <c r="B23" s="325" t="s">
        <v>329</v>
      </c>
      <c r="C23" s="335">
        <v>0</v>
      </c>
      <c r="D23" s="335">
        <v>0</v>
      </c>
      <c r="E23" s="335">
        <v>0</v>
      </c>
      <c r="F23" s="335">
        <v>0</v>
      </c>
      <c r="G23" s="335">
        <v>0</v>
      </c>
      <c r="H23" s="313"/>
    </row>
    <row r="24" spans="1:8" ht="9.75" customHeight="1" x14ac:dyDescent="0.25">
      <c r="A24" s="334">
        <v>1131</v>
      </c>
      <c r="B24" s="313" t="s">
        <v>330</v>
      </c>
      <c r="C24" s="335">
        <v>0</v>
      </c>
      <c r="D24" s="335">
        <v>0</v>
      </c>
      <c r="E24" s="335">
        <v>0</v>
      </c>
      <c r="F24" s="335">
        <v>0</v>
      </c>
      <c r="G24" s="335">
        <v>0</v>
      </c>
      <c r="H24" s="313"/>
    </row>
    <row r="25" spans="1:8" ht="9.75" customHeight="1" x14ac:dyDescent="0.25">
      <c r="A25" s="334">
        <v>1132</v>
      </c>
      <c r="B25" s="313" t="s">
        <v>331</v>
      </c>
      <c r="C25" s="335">
        <v>0</v>
      </c>
      <c r="D25" s="335">
        <v>0</v>
      </c>
      <c r="E25" s="335">
        <v>0</v>
      </c>
      <c r="F25" s="335">
        <f>C25</f>
        <v>0</v>
      </c>
      <c r="G25" s="335">
        <v>0</v>
      </c>
      <c r="H25" s="313"/>
    </row>
    <row r="26" spans="1:8" ht="9.75" customHeight="1" x14ac:dyDescent="0.25">
      <c r="A26" s="334">
        <v>1133</v>
      </c>
      <c r="B26" s="313" t="s">
        <v>332</v>
      </c>
      <c r="C26" s="335">
        <v>0</v>
      </c>
      <c r="D26" s="335">
        <v>0</v>
      </c>
      <c r="E26" s="335">
        <v>0</v>
      </c>
      <c r="F26" s="335">
        <v>0</v>
      </c>
      <c r="G26" s="335">
        <v>0</v>
      </c>
      <c r="H26" s="313"/>
    </row>
    <row r="27" spans="1:8" ht="9.75" customHeight="1" x14ac:dyDescent="0.25">
      <c r="A27" s="334">
        <v>1134</v>
      </c>
      <c r="B27" s="313" t="s">
        <v>333</v>
      </c>
      <c r="C27" s="335">
        <v>0</v>
      </c>
      <c r="D27" s="335">
        <v>0</v>
      </c>
      <c r="E27" s="335">
        <v>0</v>
      </c>
      <c r="F27" s="335">
        <v>0</v>
      </c>
      <c r="G27" s="335">
        <v>0</v>
      </c>
      <c r="H27" s="313"/>
    </row>
    <row r="28" spans="1:8" ht="9.75" customHeight="1" x14ac:dyDescent="0.25">
      <c r="A28" s="334">
        <v>1139</v>
      </c>
      <c r="B28" s="313" t="s">
        <v>334</v>
      </c>
      <c r="C28" s="335">
        <v>0</v>
      </c>
      <c r="D28" s="335">
        <v>0</v>
      </c>
      <c r="E28" s="335">
        <v>0</v>
      </c>
      <c r="F28" s="335">
        <v>0</v>
      </c>
      <c r="G28" s="335">
        <v>0</v>
      </c>
      <c r="H28" s="313"/>
    </row>
    <row r="29" spans="1:8" ht="9.75" customHeight="1" x14ac:dyDescent="0.25">
      <c r="A29" s="313"/>
      <c r="B29" s="313"/>
      <c r="C29" s="313"/>
      <c r="D29" s="313"/>
      <c r="E29" s="313"/>
      <c r="F29" s="313"/>
      <c r="G29" s="313"/>
      <c r="H29" s="313"/>
    </row>
    <row r="30" spans="1:8" ht="9.75" customHeight="1" x14ac:dyDescent="0.25">
      <c r="A30" s="311" t="s">
        <v>335</v>
      </c>
      <c r="B30" s="311"/>
      <c r="C30" s="311"/>
      <c r="D30" s="311"/>
      <c r="E30" s="311"/>
      <c r="F30" s="311"/>
      <c r="G30" s="311"/>
      <c r="H30" s="311"/>
    </row>
    <row r="31" spans="1:8" ht="9.75" customHeight="1" x14ac:dyDescent="0.25">
      <c r="A31" s="315" t="s">
        <v>99</v>
      </c>
      <c r="B31" s="315" t="s">
        <v>100</v>
      </c>
      <c r="C31" s="315" t="s">
        <v>101</v>
      </c>
      <c r="D31" s="315" t="s">
        <v>336</v>
      </c>
      <c r="E31" s="315" t="s">
        <v>337</v>
      </c>
      <c r="F31" s="315" t="s">
        <v>338</v>
      </c>
      <c r="G31" s="315"/>
      <c r="H31" s="315"/>
    </row>
    <row r="32" spans="1:8" ht="9.75" customHeight="1" x14ac:dyDescent="0.25">
      <c r="A32" s="334">
        <v>1140</v>
      </c>
      <c r="B32" s="313" t="s">
        <v>339</v>
      </c>
      <c r="C32" s="335">
        <v>0</v>
      </c>
      <c r="D32" s="313"/>
      <c r="E32" s="313"/>
      <c r="F32" s="313"/>
      <c r="G32" s="313"/>
      <c r="H32" s="313"/>
    </row>
    <row r="33" spans="1:6" ht="9.75" customHeight="1" x14ac:dyDescent="0.25">
      <c r="A33" s="334">
        <v>1141</v>
      </c>
      <c r="B33" s="313" t="s">
        <v>340</v>
      </c>
      <c r="C33" s="335">
        <v>0</v>
      </c>
      <c r="D33" s="313"/>
      <c r="E33" s="313"/>
      <c r="F33" s="313"/>
    </row>
    <row r="34" spans="1:6" ht="9.75" customHeight="1" x14ac:dyDescent="0.25">
      <c r="A34" s="334">
        <v>1142</v>
      </c>
      <c r="B34" s="313" t="s">
        <v>341</v>
      </c>
      <c r="C34" s="335">
        <v>0</v>
      </c>
      <c r="D34" s="313"/>
      <c r="E34" s="313"/>
      <c r="F34" s="313"/>
    </row>
    <row r="35" spans="1:6" ht="9.75" customHeight="1" x14ac:dyDescent="0.25">
      <c r="A35" s="334">
        <v>1143</v>
      </c>
      <c r="B35" s="313" t="s">
        <v>342</v>
      </c>
      <c r="C35" s="335">
        <v>0</v>
      </c>
      <c r="D35" s="313"/>
      <c r="E35" s="313"/>
      <c r="F35" s="313"/>
    </row>
    <row r="36" spans="1:6" ht="9.75" customHeight="1" x14ac:dyDescent="0.25">
      <c r="A36" s="334">
        <v>1144</v>
      </c>
      <c r="B36" s="313" t="s">
        <v>343</v>
      </c>
      <c r="C36" s="335">
        <v>0</v>
      </c>
      <c r="D36" s="313"/>
      <c r="E36" s="313"/>
      <c r="F36" s="313"/>
    </row>
    <row r="37" spans="1:6" ht="9.75" customHeight="1" x14ac:dyDescent="0.25">
      <c r="A37" s="334">
        <v>1145</v>
      </c>
      <c r="B37" s="313" t="s">
        <v>344</v>
      </c>
      <c r="C37" s="335">
        <v>0</v>
      </c>
      <c r="D37" s="313"/>
      <c r="E37" s="313"/>
      <c r="F37" s="313"/>
    </row>
    <row r="38" spans="1:6" ht="9.75" customHeight="1" x14ac:dyDescent="0.25">
      <c r="A38" s="313"/>
      <c r="B38" s="313"/>
      <c r="C38" s="313"/>
      <c r="D38" s="313"/>
      <c r="E38" s="313"/>
      <c r="F38" s="313"/>
    </row>
    <row r="39" spans="1:6" ht="9.75" customHeight="1" x14ac:dyDescent="0.25">
      <c r="A39" s="311" t="s">
        <v>345</v>
      </c>
      <c r="B39" s="311"/>
      <c r="C39" s="311"/>
      <c r="D39" s="311"/>
      <c r="E39" s="311"/>
      <c r="F39" s="311"/>
    </row>
    <row r="40" spans="1:6" ht="9.75" customHeight="1" x14ac:dyDescent="0.25">
      <c r="A40" s="315" t="s">
        <v>99</v>
      </c>
      <c r="B40" s="315" t="s">
        <v>100</v>
      </c>
      <c r="C40" s="315" t="s">
        <v>101</v>
      </c>
      <c r="D40" s="315" t="s">
        <v>337</v>
      </c>
      <c r="E40" s="315" t="s">
        <v>346</v>
      </c>
      <c r="F40" s="315" t="s">
        <v>338</v>
      </c>
    </row>
    <row r="41" spans="1:6" ht="9.75" customHeight="1" x14ac:dyDescent="0.25">
      <c r="A41" s="334">
        <v>1150</v>
      </c>
      <c r="B41" s="313" t="s">
        <v>347</v>
      </c>
      <c r="C41" s="335">
        <f>C42</f>
        <v>0</v>
      </c>
      <c r="D41" s="313"/>
      <c r="E41" s="313"/>
      <c r="F41" s="313"/>
    </row>
    <row r="42" spans="1:6" ht="9.75" customHeight="1" x14ac:dyDescent="0.25">
      <c r="A42" s="334">
        <v>1151</v>
      </c>
      <c r="B42" s="313" t="s">
        <v>348</v>
      </c>
      <c r="C42" s="335">
        <v>0</v>
      </c>
      <c r="D42" s="313"/>
      <c r="E42" s="313"/>
      <c r="F42" s="313"/>
    </row>
    <row r="43" spans="1:6" ht="9.75" customHeight="1" x14ac:dyDescent="0.25">
      <c r="A43" s="313"/>
      <c r="B43" s="313"/>
      <c r="C43" s="313"/>
      <c r="D43" s="313"/>
      <c r="E43" s="313"/>
      <c r="F43" s="313"/>
    </row>
    <row r="44" spans="1:6" ht="9.75" customHeight="1" x14ac:dyDescent="0.25">
      <c r="A44" s="311" t="s">
        <v>349</v>
      </c>
      <c r="B44" s="311"/>
      <c r="C44" s="311"/>
      <c r="D44" s="311"/>
      <c r="E44" s="311"/>
      <c r="F44" s="311"/>
    </row>
    <row r="45" spans="1:6" ht="9.75" customHeight="1" x14ac:dyDescent="0.25">
      <c r="A45" s="315" t="s">
        <v>99</v>
      </c>
      <c r="B45" s="315" t="s">
        <v>100</v>
      </c>
      <c r="C45" s="315" t="s">
        <v>101</v>
      </c>
      <c r="D45" s="315" t="s">
        <v>312</v>
      </c>
      <c r="E45" s="315" t="s">
        <v>325</v>
      </c>
      <c r="F45" s="315"/>
    </row>
    <row r="46" spans="1:6" ht="9.75" customHeight="1" x14ac:dyDescent="0.25">
      <c r="A46" s="334">
        <v>1213</v>
      </c>
      <c r="B46" s="313" t="s">
        <v>350</v>
      </c>
      <c r="C46" s="335">
        <v>0</v>
      </c>
      <c r="D46" s="313"/>
      <c r="E46" s="313"/>
      <c r="F46" s="313"/>
    </row>
    <row r="47" spans="1:6" ht="9.75" customHeight="1" x14ac:dyDescent="0.25">
      <c r="A47" s="313"/>
      <c r="B47" s="313"/>
      <c r="C47" s="313"/>
      <c r="D47" s="313"/>
      <c r="E47" s="313"/>
      <c r="F47" s="313"/>
    </row>
    <row r="48" spans="1:6" ht="9.75" customHeight="1" x14ac:dyDescent="0.25">
      <c r="A48" s="311" t="s">
        <v>351</v>
      </c>
      <c r="B48" s="311"/>
      <c r="C48" s="311"/>
      <c r="D48" s="311"/>
      <c r="E48" s="311"/>
      <c r="F48" s="311"/>
    </row>
    <row r="49" spans="1:8" ht="9.75" customHeight="1" x14ac:dyDescent="0.25">
      <c r="A49" s="315" t="s">
        <v>99</v>
      </c>
      <c r="B49" s="315" t="s">
        <v>100</v>
      </c>
      <c r="C49" s="315" t="s">
        <v>101</v>
      </c>
      <c r="D49" s="315"/>
      <c r="E49" s="315"/>
      <c r="F49" s="315"/>
      <c r="G49" s="315"/>
      <c r="H49" s="315"/>
    </row>
    <row r="50" spans="1:8" ht="9.75" customHeight="1" x14ac:dyDescent="0.25">
      <c r="A50" s="334">
        <v>1211</v>
      </c>
      <c r="B50" s="313" t="s">
        <v>352</v>
      </c>
      <c r="C50" s="335">
        <v>0</v>
      </c>
      <c r="D50" s="313"/>
      <c r="E50" s="313"/>
      <c r="F50" s="313"/>
      <c r="G50" s="313"/>
      <c r="H50" s="313"/>
    </row>
    <row r="51" spans="1:8" ht="9.75" customHeight="1" x14ac:dyDescent="0.25">
      <c r="A51" s="334">
        <v>1212</v>
      </c>
      <c r="B51" s="313" t="s">
        <v>353</v>
      </c>
      <c r="C51" s="335">
        <v>0</v>
      </c>
      <c r="D51" s="313"/>
      <c r="E51" s="313"/>
      <c r="F51" s="313"/>
      <c r="G51" s="313"/>
      <c r="H51" s="313"/>
    </row>
    <row r="52" spans="1:8" ht="9.75" customHeight="1" x14ac:dyDescent="0.25">
      <c r="A52" s="334">
        <v>1214</v>
      </c>
      <c r="B52" s="313" t="s">
        <v>354</v>
      </c>
      <c r="C52" s="335">
        <v>0</v>
      </c>
      <c r="D52" s="313"/>
      <c r="E52" s="313"/>
      <c r="F52" s="313"/>
      <c r="G52" s="313"/>
      <c r="H52" s="313"/>
    </row>
    <row r="53" spans="1:8" ht="9.75" customHeight="1" x14ac:dyDescent="0.25">
      <c r="A53" s="313"/>
      <c r="B53" s="313"/>
      <c r="C53" s="313"/>
      <c r="D53" s="313"/>
      <c r="E53" s="313"/>
      <c r="F53" s="313"/>
      <c r="G53" s="313"/>
      <c r="H53" s="313"/>
    </row>
    <row r="54" spans="1:8" ht="9.75" customHeight="1" x14ac:dyDescent="0.25">
      <c r="A54" s="311" t="s">
        <v>355</v>
      </c>
      <c r="B54" s="311"/>
      <c r="C54" s="311"/>
      <c r="D54" s="311"/>
      <c r="E54" s="311"/>
      <c r="F54" s="311"/>
      <c r="G54" s="311"/>
      <c r="H54" s="311"/>
    </row>
    <row r="55" spans="1:8" ht="9.75" customHeight="1" x14ac:dyDescent="0.25">
      <c r="A55" s="315" t="s">
        <v>99</v>
      </c>
      <c r="B55" s="315" t="s">
        <v>100</v>
      </c>
      <c r="C55" s="315" t="s">
        <v>101</v>
      </c>
      <c r="D55" s="315" t="s">
        <v>356</v>
      </c>
      <c r="E55" s="315" t="s">
        <v>357</v>
      </c>
      <c r="F55" s="315" t="s">
        <v>358</v>
      </c>
      <c r="G55" s="315" t="s">
        <v>359</v>
      </c>
      <c r="H55" s="315" t="s">
        <v>360</v>
      </c>
    </row>
    <row r="56" spans="1:8" ht="9.75" customHeight="1" x14ac:dyDescent="0.25">
      <c r="A56" s="334">
        <v>1230</v>
      </c>
      <c r="B56" s="313" t="s">
        <v>363</v>
      </c>
      <c r="C56" s="336">
        <f>SUM(C57:C63)</f>
        <v>3584612.8499999996</v>
      </c>
      <c r="D56" s="335">
        <v>0</v>
      </c>
      <c r="E56" s="335">
        <v>0</v>
      </c>
      <c r="F56" s="313"/>
      <c r="G56" s="313"/>
      <c r="H56" s="313"/>
    </row>
    <row r="57" spans="1:8" ht="9.75" customHeight="1" x14ac:dyDescent="0.25">
      <c r="A57" s="334">
        <v>1231</v>
      </c>
      <c r="B57" s="313" t="s">
        <v>364</v>
      </c>
      <c r="C57" s="335">
        <v>0</v>
      </c>
      <c r="D57" s="337"/>
      <c r="E57" s="337"/>
      <c r="F57" s="313"/>
      <c r="G57" s="313"/>
      <c r="H57" s="313"/>
    </row>
    <row r="58" spans="1:8" ht="9.75" customHeight="1" x14ac:dyDescent="0.25">
      <c r="A58" s="334">
        <v>1232</v>
      </c>
      <c r="B58" s="313" t="s">
        <v>365</v>
      </c>
      <c r="C58" s="335">
        <v>0</v>
      </c>
      <c r="D58" s="335">
        <v>0</v>
      </c>
      <c r="E58" s="335">
        <v>0</v>
      </c>
      <c r="F58" s="313"/>
      <c r="G58" s="313"/>
      <c r="H58" s="313"/>
    </row>
    <row r="59" spans="1:8" ht="9.75" customHeight="1" x14ac:dyDescent="0.25">
      <c r="A59" s="334">
        <v>1233</v>
      </c>
      <c r="B59" s="313" t="s">
        <v>366</v>
      </c>
      <c r="C59" s="335">
        <v>0</v>
      </c>
      <c r="D59" s="335">
        <v>0</v>
      </c>
      <c r="E59" s="335">
        <v>0</v>
      </c>
      <c r="F59" s="313"/>
      <c r="G59" s="313"/>
      <c r="H59" s="313" t="s">
        <v>636</v>
      </c>
    </row>
    <row r="60" spans="1:8" ht="9.75" customHeight="1" x14ac:dyDescent="0.25">
      <c r="A60" s="334">
        <v>1234</v>
      </c>
      <c r="B60" s="313" t="s">
        <v>367</v>
      </c>
      <c r="C60" s="335">
        <v>0</v>
      </c>
      <c r="D60" s="335">
        <v>0</v>
      </c>
      <c r="E60" s="335">
        <v>0</v>
      </c>
      <c r="F60" s="313"/>
      <c r="G60" s="313"/>
      <c r="H60" s="313"/>
    </row>
    <row r="61" spans="1:8" ht="9.75" customHeight="1" x14ac:dyDescent="0.25">
      <c r="A61" s="334">
        <v>1235</v>
      </c>
      <c r="B61" s="313" t="s">
        <v>368</v>
      </c>
      <c r="C61" s="335">
        <v>2397475.2799999998</v>
      </c>
      <c r="D61" s="335">
        <v>0</v>
      </c>
      <c r="E61" s="335">
        <v>0</v>
      </c>
      <c r="F61" s="313" t="s">
        <v>1673</v>
      </c>
      <c r="G61" s="313"/>
      <c r="H61" s="313"/>
    </row>
    <row r="62" spans="1:8" ht="9.75" customHeight="1" x14ac:dyDescent="0.25">
      <c r="A62" s="334">
        <v>1236</v>
      </c>
      <c r="B62" s="313" t="s">
        <v>369</v>
      </c>
      <c r="C62" s="335">
        <v>1187137.57</v>
      </c>
      <c r="D62" s="335">
        <v>0</v>
      </c>
      <c r="E62" s="335">
        <v>0</v>
      </c>
      <c r="F62" s="313" t="s">
        <v>1673</v>
      </c>
      <c r="G62" s="313"/>
      <c r="H62" s="313"/>
    </row>
    <row r="63" spans="1:8" ht="9.75" customHeight="1" x14ac:dyDescent="0.25">
      <c r="A63" s="334">
        <v>1239</v>
      </c>
      <c r="B63" s="313" t="s">
        <v>370</v>
      </c>
      <c r="C63" s="335">
        <v>0</v>
      </c>
      <c r="D63" s="335">
        <v>0</v>
      </c>
      <c r="E63" s="335">
        <v>0</v>
      </c>
      <c r="F63" s="313"/>
      <c r="G63" s="313"/>
      <c r="H63" s="313"/>
    </row>
    <row r="64" spans="1:8" ht="9.75" customHeight="1" x14ac:dyDescent="0.25">
      <c r="A64" s="334">
        <v>1240</v>
      </c>
      <c r="B64" s="313" t="s">
        <v>371</v>
      </c>
      <c r="C64" s="336">
        <f>SUM(C65:C72)</f>
        <v>20306649.719999999</v>
      </c>
      <c r="D64" s="335">
        <v>0</v>
      </c>
      <c r="E64" s="335">
        <v>16109723.58</v>
      </c>
      <c r="F64" s="313"/>
      <c r="G64" s="313"/>
      <c r="H64" s="313"/>
    </row>
    <row r="65" spans="1:8" ht="9.75" customHeight="1" x14ac:dyDescent="0.25">
      <c r="A65" s="334">
        <v>1241</v>
      </c>
      <c r="B65" s="313" t="s">
        <v>372</v>
      </c>
      <c r="C65" s="335">
        <v>2066947.43</v>
      </c>
      <c r="D65" s="335">
        <v>24830.54</v>
      </c>
      <c r="E65" s="335">
        <v>1008346.23</v>
      </c>
      <c r="F65" s="313" t="s">
        <v>1572</v>
      </c>
      <c r="G65" s="313"/>
      <c r="H65" s="313" t="s">
        <v>636</v>
      </c>
    </row>
    <row r="66" spans="1:8" ht="9.75" customHeight="1" x14ac:dyDescent="0.25">
      <c r="A66" s="334">
        <v>1242</v>
      </c>
      <c r="B66" s="313" t="s">
        <v>373</v>
      </c>
      <c r="C66" s="335">
        <v>1821418</v>
      </c>
      <c r="D66" s="335">
        <v>1682.64</v>
      </c>
      <c r="E66" s="335">
        <v>1770881.64</v>
      </c>
      <c r="F66" s="313" t="s">
        <v>1572</v>
      </c>
      <c r="G66" s="338">
        <v>0.1</v>
      </c>
      <c r="H66" s="313" t="s">
        <v>636</v>
      </c>
    </row>
    <row r="67" spans="1:8" ht="9.75" customHeight="1" x14ac:dyDescent="0.25">
      <c r="A67" s="334">
        <v>1243</v>
      </c>
      <c r="B67" s="313" t="s">
        <v>374</v>
      </c>
      <c r="C67" s="335">
        <v>46284</v>
      </c>
      <c r="D67" s="335">
        <v>2314.1999999999998</v>
      </c>
      <c r="E67" s="335">
        <v>2314.1999999999998</v>
      </c>
      <c r="F67" s="313"/>
      <c r="G67" s="313"/>
      <c r="H67" s="313" t="s">
        <v>636</v>
      </c>
    </row>
    <row r="68" spans="1:8" ht="9.75" customHeight="1" x14ac:dyDescent="0.25">
      <c r="A68" s="334">
        <v>1244</v>
      </c>
      <c r="B68" s="313" t="s">
        <v>375</v>
      </c>
      <c r="C68" s="335">
        <v>6026880.3099999996</v>
      </c>
      <c r="D68" s="335">
        <v>14995</v>
      </c>
      <c r="E68" s="335">
        <v>4292149.1500000004</v>
      </c>
      <c r="F68" s="313" t="s">
        <v>1572</v>
      </c>
      <c r="G68" s="313"/>
      <c r="H68" s="313" t="s">
        <v>636</v>
      </c>
    </row>
    <row r="69" spans="1:8" ht="9.75" customHeight="1" x14ac:dyDescent="0.25">
      <c r="A69" s="334">
        <v>1245</v>
      </c>
      <c r="B69" s="313" t="s">
        <v>376</v>
      </c>
      <c r="C69" s="335">
        <v>0</v>
      </c>
      <c r="D69" s="335">
        <v>0</v>
      </c>
      <c r="E69" s="335">
        <v>0</v>
      </c>
      <c r="F69" s="313"/>
      <c r="G69" s="313"/>
      <c r="H69" s="313"/>
    </row>
    <row r="70" spans="1:8" ht="9.75" customHeight="1" x14ac:dyDescent="0.25">
      <c r="A70" s="334">
        <v>1246</v>
      </c>
      <c r="B70" s="313" t="s">
        <v>377</v>
      </c>
      <c r="C70" s="335">
        <v>10345119.98</v>
      </c>
      <c r="D70" s="335">
        <v>334056.37</v>
      </c>
      <c r="E70" s="335">
        <v>9036032.3599999994</v>
      </c>
      <c r="F70" s="313" t="s">
        <v>1572</v>
      </c>
      <c r="G70" s="313"/>
      <c r="H70" s="313" t="s">
        <v>636</v>
      </c>
    </row>
    <row r="71" spans="1:8" ht="9.75" customHeight="1" x14ac:dyDescent="0.25">
      <c r="A71" s="334">
        <v>1247</v>
      </c>
      <c r="B71" s="313" t="s">
        <v>378</v>
      </c>
      <c r="C71" s="335">
        <v>0</v>
      </c>
      <c r="D71" s="335">
        <v>0</v>
      </c>
      <c r="E71" s="335">
        <v>0</v>
      </c>
      <c r="F71" s="313"/>
      <c r="G71" s="313"/>
      <c r="H71" s="313"/>
    </row>
    <row r="72" spans="1:8" ht="9.75" customHeight="1" x14ac:dyDescent="0.25">
      <c r="A72" s="334">
        <v>1248</v>
      </c>
      <c r="B72" s="313" t="s">
        <v>379</v>
      </c>
      <c r="C72" s="335">
        <v>0</v>
      </c>
      <c r="D72" s="335">
        <v>0</v>
      </c>
      <c r="E72" s="335">
        <v>0</v>
      </c>
      <c r="F72" s="313"/>
      <c r="G72" s="313"/>
      <c r="H72" s="313"/>
    </row>
    <row r="73" spans="1:8" ht="9.75" customHeight="1" x14ac:dyDescent="0.25">
      <c r="A73" s="313"/>
      <c r="B73" s="313"/>
      <c r="C73" s="313"/>
      <c r="D73" s="313"/>
      <c r="E73" s="313"/>
      <c r="F73" s="313"/>
      <c r="G73" s="313"/>
      <c r="H73" s="313"/>
    </row>
    <row r="74" spans="1:8" ht="9.75" customHeight="1" x14ac:dyDescent="0.25">
      <c r="A74" s="311" t="s">
        <v>380</v>
      </c>
      <c r="B74" s="311"/>
      <c r="C74" s="311"/>
      <c r="D74" s="311"/>
      <c r="E74" s="311"/>
      <c r="F74" s="311"/>
      <c r="G74" s="311"/>
      <c r="H74" s="313"/>
    </row>
    <row r="75" spans="1:8" ht="9.75" customHeight="1" x14ac:dyDescent="0.25">
      <c r="A75" s="315" t="s">
        <v>99</v>
      </c>
      <c r="B75" s="315" t="s">
        <v>100</v>
      </c>
      <c r="C75" s="315" t="s">
        <v>101</v>
      </c>
      <c r="D75" s="315" t="s">
        <v>381</v>
      </c>
      <c r="E75" s="315" t="s">
        <v>382</v>
      </c>
      <c r="F75" s="315" t="s">
        <v>383</v>
      </c>
      <c r="G75" s="315" t="s">
        <v>384</v>
      </c>
      <c r="H75" s="313"/>
    </row>
    <row r="76" spans="1:8" ht="9.75" customHeight="1" x14ac:dyDescent="0.25">
      <c r="A76" s="334">
        <v>1250</v>
      </c>
      <c r="B76" s="313" t="s">
        <v>385</v>
      </c>
      <c r="C76" s="335">
        <f>SUM(C77:C81)</f>
        <v>1198127.27</v>
      </c>
      <c r="D76" s="335">
        <f>SUM(D77:D81)</f>
        <v>0</v>
      </c>
      <c r="E76" s="335">
        <f>SUM(E77:E81)</f>
        <v>0</v>
      </c>
      <c r="F76" s="313"/>
      <c r="G76" s="313"/>
      <c r="H76" s="313"/>
    </row>
    <row r="77" spans="1:8" ht="9.75" customHeight="1" x14ac:dyDescent="0.25">
      <c r="A77" s="334">
        <v>1251</v>
      </c>
      <c r="B77" s="313" t="s">
        <v>386</v>
      </c>
      <c r="C77" s="335">
        <v>1198127.27</v>
      </c>
      <c r="D77" s="335">
        <v>0</v>
      </c>
      <c r="E77" s="335">
        <v>0</v>
      </c>
      <c r="F77" s="313"/>
      <c r="G77" s="313"/>
      <c r="H77" s="313"/>
    </row>
    <row r="78" spans="1:8" ht="9.75" customHeight="1" x14ac:dyDescent="0.25">
      <c r="A78" s="334">
        <v>1252</v>
      </c>
      <c r="B78" s="313" t="s">
        <v>387</v>
      </c>
      <c r="C78" s="335">
        <v>0</v>
      </c>
      <c r="D78" s="335">
        <v>0</v>
      </c>
      <c r="E78" s="335">
        <v>0</v>
      </c>
      <c r="F78" s="313"/>
      <c r="G78" s="313"/>
      <c r="H78" s="313"/>
    </row>
    <row r="79" spans="1:8" ht="9.75" customHeight="1" x14ac:dyDescent="0.25">
      <c r="A79" s="334">
        <v>1253</v>
      </c>
      <c r="B79" s="313" t="s">
        <v>388</v>
      </c>
      <c r="C79" s="335">
        <v>0</v>
      </c>
      <c r="D79" s="335">
        <v>0</v>
      </c>
      <c r="E79" s="335">
        <v>0</v>
      </c>
      <c r="F79" s="313"/>
      <c r="G79" s="313"/>
      <c r="H79" s="313"/>
    </row>
    <row r="80" spans="1:8" ht="9.75" customHeight="1" x14ac:dyDescent="0.25">
      <c r="A80" s="334">
        <v>1254</v>
      </c>
      <c r="B80" s="313" t="s">
        <v>389</v>
      </c>
      <c r="C80" s="335">
        <v>0</v>
      </c>
      <c r="D80" s="335">
        <v>0</v>
      </c>
      <c r="E80" s="335">
        <v>0</v>
      </c>
      <c r="F80" s="313"/>
      <c r="G80" s="313"/>
      <c r="H80" s="313"/>
    </row>
    <row r="81" spans="1:7" ht="9.75" customHeight="1" x14ac:dyDescent="0.25">
      <c r="A81" s="334">
        <v>1259</v>
      </c>
      <c r="B81" s="313" t="s">
        <v>390</v>
      </c>
      <c r="C81" s="335">
        <v>0</v>
      </c>
      <c r="D81" s="335">
        <v>0</v>
      </c>
      <c r="E81" s="335">
        <v>0</v>
      </c>
      <c r="F81" s="313"/>
      <c r="G81" s="313"/>
    </row>
    <row r="82" spans="1:7" ht="9.75" customHeight="1" x14ac:dyDescent="0.25">
      <c r="A82" s="334">
        <v>1270</v>
      </c>
      <c r="B82" s="313" t="s">
        <v>391</v>
      </c>
      <c r="C82" s="335">
        <f>SUM(C83:C88)</f>
        <v>6065679.6699999999</v>
      </c>
      <c r="D82" s="335">
        <v>0</v>
      </c>
      <c r="E82" s="335">
        <v>0</v>
      </c>
      <c r="F82" s="313"/>
      <c r="G82" s="313"/>
    </row>
    <row r="83" spans="1:7" ht="9.75" customHeight="1" x14ac:dyDescent="0.25">
      <c r="A83" s="334">
        <v>1271</v>
      </c>
      <c r="B83" s="313" t="s">
        <v>392</v>
      </c>
      <c r="C83" s="335">
        <v>6014141.1699999999</v>
      </c>
      <c r="D83" s="335">
        <v>0</v>
      </c>
      <c r="E83" s="335">
        <v>0</v>
      </c>
      <c r="F83" s="313"/>
      <c r="G83" s="313"/>
    </row>
    <row r="84" spans="1:7" ht="9.75" customHeight="1" x14ac:dyDescent="0.25">
      <c r="A84" s="334">
        <v>1272</v>
      </c>
      <c r="B84" s="313" t="s">
        <v>393</v>
      </c>
      <c r="C84" s="335">
        <v>0</v>
      </c>
      <c r="D84" s="335">
        <v>0</v>
      </c>
      <c r="E84" s="335">
        <v>0</v>
      </c>
      <c r="F84" s="313"/>
      <c r="G84" s="313"/>
    </row>
    <row r="85" spans="1:7" ht="9.75" customHeight="1" x14ac:dyDescent="0.25">
      <c r="A85" s="334">
        <v>1273</v>
      </c>
      <c r="B85" s="313" t="s">
        <v>394</v>
      </c>
      <c r="C85" s="335">
        <v>0</v>
      </c>
      <c r="D85" s="335">
        <v>0</v>
      </c>
      <c r="E85" s="335">
        <v>0</v>
      </c>
      <c r="F85" s="313"/>
      <c r="G85" s="313"/>
    </row>
    <row r="86" spans="1:7" ht="9.75" customHeight="1" x14ac:dyDescent="0.25">
      <c r="A86" s="334">
        <v>1274</v>
      </c>
      <c r="B86" s="313" t="s">
        <v>395</v>
      </c>
      <c r="C86" s="335">
        <v>0</v>
      </c>
      <c r="D86" s="335">
        <v>0</v>
      </c>
      <c r="E86" s="335">
        <v>0</v>
      </c>
      <c r="F86" s="313"/>
      <c r="G86" s="313"/>
    </row>
    <row r="87" spans="1:7" ht="9.75" customHeight="1" x14ac:dyDescent="0.25">
      <c r="A87" s="334">
        <v>1275</v>
      </c>
      <c r="B87" s="313" t="s">
        <v>396</v>
      </c>
      <c r="C87" s="335">
        <v>0</v>
      </c>
      <c r="D87" s="335">
        <v>0</v>
      </c>
      <c r="E87" s="335">
        <v>0</v>
      </c>
      <c r="F87" s="313"/>
      <c r="G87" s="313"/>
    </row>
    <row r="88" spans="1:7" ht="9.75" customHeight="1" x14ac:dyDescent="0.25">
      <c r="A88" s="334">
        <v>1279</v>
      </c>
      <c r="B88" s="313" t="s">
        <v>397</v>
      </c>
      <c r="C88" s="335">
        <v>51538.5</v>
      </c>
      <c r="D88" s="335">
        <v>0</v>
      </c>
      <c r="E88" s="335">
        <v>0</v>
      </c>
      <c r="F88" s="313"/>
      <c r="G88" s="313"/>
    </row>
    <row r="89" spans="1:7" ht="9.75" customHeight="1" x14ac:dyDescent="0.25">
      <c r="A89" s="313"/>
      <c r="B89" s="313"/>
      <c r="C89" s="313"/>
      <c r="D89" s="313"/>
      <c r="E89" s="313"/>
      <c r="F89" s="313"/>
      <c r="G89" s="313"/>
    </row>
    <row r="90" spans="1:7" ht="9.75" customHeight="1" x14ac:dyDescent="0.25">
      <c r="A90" s="311" t="s">
        <v>398</v>
      </c>
      <c r="B90" s="311"/>
      <c r="C90" s="311"/>
      <c r="D90" s="311"/>
      <c r="E90" s="311"/>
      <c r="F90" s="311"/>
      <c r="G90" s="311"/>
    </row>
    <row r="91" spans="1:7" ht="9.75" customHeight="1" x14ac:dyDescent="0.25">
      <c r="A91" s="315" t="s">
        <v>99</v>
      </c>
      <c r="B91" s="315" t="s">
        <v>100</v>
      </c>
      <c r="C91" s="315" t="s">
        <v>101</v>
      </c>
      <c r="D91" s="315" t="s">
        <v>360</v>
      </c>
      <c r="E91" s="315"/>
      <c r="F91" s="315"/>
      <c r="G91" s="315"/>
    </row>
    <row r="92" spans="1:7" ht="9.75" customHeight="1" x14ac:dyDescent="0.25">
      <c r="A92" s="334">
        <v>1160</v>
      </c>
      <c r="B92" s="313" t="s">
        <v>399</v>
      </c>
      <c r="C92" s="335">
        <f>SUM(C93:C94)</f>
        <v>0</v>
      </c>
      <c r="D92" s="313"/>
      <c r="E92" s="313"/>
      <c r="F92" s="313"/>
      <c r="G92" s="313"/>
    </row>
    <row r="93" spans="1:7" ht="9.75" customHeight="1" x14ac:dyDescent="0.25">
      <c r="A93" s="334">
        <v>1161</v>
      </c>
      <c r="B93" s="313" t="s">
        <v>400</v>
      </c>
      <c r="C93" s="335">
        <v>0</v>
      </c>
      <c r="D93" s="313"/>
      <c r="E93" s="313"/>
      <c r="F93" s="313"/>
      <c r="G93" s="313"/>
    </row>
    <row r="94" spans="1:7" ht="9.75" customHeight="1" x14ac:dyDescent="0.25">
      <c r="A94" s="334">
        <v>1162</v>
      </c>
      <c r="B94" s="313" t="s">
        <v>401</v>
      </c>
      <c r="C94" s="335">
        <v>0</v>
      </c>
      <c r="D94" s="313"/>
      <c r="E94" s="313"/>
      <c r="F94" s="313"/>
      <c r="G94" s="313"/>
    </row>
    <row r="95" spans="1:7" ht="9.75" customHeight="1" x14ac:dyDescent="0.25">
      <c r="A95" s="313"/>
      <c r="B95" s="313"/>
      <c r="C95" s="313"/>
      <c r="D95" s="313"/>
      <c r="E95" s="313"/>
      <c r="F95" s="313"/>
      <c r="G95" s="313"/>
    </row>
    <row r="96" spans="1:7" ht="9.75" customHeight="1" x14ac:dyDescent="0.25">
      <c r="A96" s="311" t="s">
        <v>402</v>
      </c>
      <c r="B96" s="311"/>
      <c r="C96" s="311"/>
      <c r="D96" s="311"/>
      <c r="E96" s="311"/>
      <c r="F96" s="311"/>
      <c r="G96" s="311"/>
    </row>
    <row r="97" spans="1:8" ht="9.75" customHeight="1" x14ac:dyDescent="0.25">
      <c r="A97" s="315" t="s">
        <v>99</v>
      </c>
      <c r="B97" s="315" t="s">
        <v>100</v>
      </c>
      <c r="C97" s="315" t="s">
        <v>101</v>
      </c>
      <c r="D97" s="315" t="s">
        <v>325</v>
      </c>
      <c r="E97" s="315"/>
      <c r="F97" s="315"/>
      <c r="G97" s="315"/>
      <c r="H97" s="315"/>
    </row>
    <row r="98" spans="1:8" ht="9.75" customHeight="1" x14ac:dyDescent="0.25">
      <c r="A98" s="334">
        <v>1190</v>
      </c>
      <c r="B98" s="313" t="s">
        <v>403</v>
      </c>
      <c r="C98" s="335">
        <f>SUM(C99:C102)</f>
        <v>0</v>
      </c>
      <c r="D98" s="313"/>
      <c r="E98" s="313"/>
      <c r="F98" s="313"/>
      <c r="G98" s="313"/>
      <c r="H98" s="313"/>
    </row>
    <row r="99" spans="1:8" ht="9.75" customHeight="1" x14ac:dyDescent="0.25">
      <c r="A99" s="334">
        <v>1191</v>
      </c>
      <c r="B99" s="313" t="s">
        <v>404</v>
      </c>
      <c r="C99" s="335">
        <v>0</v>
      </c>
      <c r="D99" s="313"/>
      <c r="E99" s="313"/>
      <c r="F99" s="313"/>
      <c r="G99" s="313"/>
      <c r="H99" s="313"/>
    </row>
    <row r="100" spans="1:8" ht="9.75" customHeight="1" x14ac:dyDescent="0.25">
      <c r="A100" s="334">
        <v>1192</v>
      </c>
      <c r="B100" s="313" t="s">
        <v>405</v>
      </c>
      <c r="C100" s="335">
        <v>0</v>
      </c>
      <c r="D100" s="313"/>
      <c r="E100" s="313"/>
      <c r="F100" s="313"/>
      <c r="G100" s="313"/>
      <c r="H100" s="313"/>
    </row>
    <row r="101" spans="1:8" ht="9.75" customHeight="1" x14ac:dyDescent="0.25">
      <c r="A101" s="334">
        <v>1193</v>
      </c>
      <c r="B101" s="313" t="s">
        <v>406</v>
      </c>
      <c r="C101" s="335">
        <v>0</v>
      </c>
      <c r="D101" s="313"/>
      <c r="E101" s="313"/>
      <c r="F101" s="313"/>
      <c r="G101" s="313"/>
      <c r="H101" s="313"/>
    </row>
    <row r="102" spans="1:8" ht="9.75" customHeight="1" x14ac:dyDescent="0.25">
      <c r="A102" s="334">
        <v>1194</v>
      </c>
      <c r="B102" s="313" t="s">
        <v>407</v>
      </c>
      <c r="C102" s="335">
        <v>0</v>
      </c>
      <c r="D102" s="313"/>
      <c r="E102" s="313"/>
      <c r="F102" s="313"/>
      <c r="G102" s="313"/>
      <c r="H102" s="313"/>
    </row>
    <row r="103" spans="1:8" ht="9.75" customHeight="1" x14ac:dyDescent="0.25">
      <c r="A103" s="334">
        <v>1290</v>
      </c>
      <c r="B103" s="313" t="s">
        <v>408</v>
      </c>
      <c r="C103" s="335">
        <f>SUM(C104:C106)</f>
        <v>0</v>
      </c>
      <c r="D103" s="313"/>
      <c r="E103" s="313"/>
      <c r="F103" s="313"/>
      <c r="G103" s="313"/>
      <c r="H103" s="313"/>
    </row>
    <row r="104" spans="1:8" ht="9.75" customHeight="1" x14ac:dyDescent="0.25">
      <c r="A104" s="334">
        <v>1291</v>
      </c>
      <c r="B104" s="313" t="s">
        <v>409</v>
      </c>
      <c r="C104" s="335">
        <v>0</v>
      </c>
      <c r="D104" s="313"/>
      <c r="E104" s="313"/>
      <c r="F104" s="313"/>
      <c r="G104" s="313"/>
      <c r="H104" s="313"/>
    </row>
    <row r="105" spans="1:8" ht="9.75" customHeight="1" x14ac:dyDescent="0.25">
      <c r="A105" s="334">
        <v>1292</v>
      </c>
      <c r="B105" s="313" t="s">
        <v>410</v>
      </c>
      <c r="C105" s="335">
        <v>0</v>
      </c>
      <c r="D105" s="313"/>
      <c r="E105" s="313"/>
      <c r="F105" s="313"/>
      <c r="G105" s="313"/>
      <c r="H105" s="313"/>
    </row>
    <row r="106" spans="1:8" ht="9.75" customHeight="1" x14ac:dyDescent="0.25">
      <c r="A106" s="334">
        <v>1293</v>
      </c>
      <c r="B106" s="313" t="s">
        <v>411</v>
      </c>
      <c r="C106" s="335">
        <v>0</v>
      </c>
      <c r="D106" s="313"/>
      <c r="E106" s="313"/>
      <c r="F106" s="313"/>
      <c r="G106" s="313"/>
      <c r="H106" s="313"/>
    </row>
    <row r="107" spans="1:8" ht="9.75" customHeight="1" x14ac:dyDescent="0.25">
      <c r="A107" s="313"/>
      <c r="B107" s="313"/>
      <c r="C107" s="313"/>
      <c r="D107" s="313"/>
      <c r="E107" s="313"/>
      <c r="F107" s="313"/>
      <c r="G107" s="313"/>
      <c r="H107" s="313"/>
    </row>
    <row r="108" spans="1:8" ht="9.75" customHeight="1" x14ac:dyDescent="0.25">
      <c r="A108" s="311" t="s">
        <v>412</v>
      </c>
      <c r="B108" s="311"/>
      <c r="C108" s="311"/>
      <c r="D108" s="311"/>
      <c r="E108" s="311"/>
      <c r="F108" s="311"/>
      <c r="G108" s="311"/>
      <c r="H108" s="311"/>
    </row>
    <row r="109" spans="1:8" ht="9.75" customHeight="1" x14ac:dyDescent="0.25">
      <c r="A109" s="315" t="s">
        <v>99</v>
      </c>
      <c r="B109" s="315" t="s">
        <v>100</v>
      </c>
      <c r="C109" s="315" t="s">
        <v>101</v>
      </c>
      <c r="D109" s="315" t="s">
        <v>321</v>
      </c>
      <c r="E109" s="315" t="s">
        <v>322</v>
      </c>
      <c r="F109" s="315" t="s">
        <v>323</v>
      </c>
      <c r="G109" s="315" t="s">
        <v>413</v>
      </c>
      <c r="H109" s="315" t="s">
        <v>414</v>
      </c>
    </row>
    <row r="110" spans="1:8" ht="9.75" customHeight="1" x14ac:dyDescent="0.25">
      <c r="A110" s="334">
        <v>2110</v>
      </c>
      <c r="B110" s="313" t="s">
        <v>415</v>
      </c>
      <c r="C110" s="335">
        <f>SUM(C111:C119)</f>
        <v>582475.9</v>
      </c>
      <c r="D110" s="335">
        <f>SUM(D111:D119)</f>
        <v>582475.9</v>
      </c>
      <c r="E110" s="335">
        <v>0</v>
      </c>
      <c r="F110" s="335">
        <v>0</v>
      </c>
      <c r="G110" s="335">
        <v>0</v>
      </c>
      <c r="H110" s="313"/>
    </row>
    <row r="111" spans="1:8" ht="9.75" customHeight="1" x14ac:dyDescent="0.25">
      <c r="A111" s="334">
        <v>2111</v>
      </c>
      <c r="B111" s="313" t="s">
        <v>416</v>
      </c>
      <c r="C111" s="335">
        <v>0</v>
      </c>
      <c r="D111" s="335">
        <f t="shared" ref="D111:D119" si="0">C111</f>
        <v>0</v>
      </c>
      <c r="E111" s="335">
        <v>0</v>
      </c>
      <c r="F111" s="335">
        <v>0</v>
      </c>
      <c r="G111" s="335">
        <v>0</v>
      </c>
      <c r="H111" s="313"/>
    </row>
    <row r="112" spans="1:8" ht="9.75" customHeight="1" x14ac:dyDescent="0.25">
      <c r="A112" s="334">
        <v>2112</v>
      </c>
      <c r="B112" s="313" t="s">
        <v>417</v>
      </c>
      <c r="C112" s="335">
        <v>0</v>
      </c>
      <c r="D112" s="335">
        <f t="shared" si="0"/>
        <v>0</v>
      </c>
      <c r="E112" s="335">
        <v>0</v>
      </c>
      <c r="F112" s="335">
        <v>0</v>
      </c>
      <c r="G112" s="335">
        <v>0</v>
      </c>
      <c r="H112" s="313"/>
    </row>
    <row r="113" spans="1:8" ht="9.75" customHeight="1" x14ac:dyDescent="0.25">
      <c r="A113" s="334">
        <v>2113</v>
      </c>
      <c r="B113" s="313" t="s">
        <v>418</v>
      </c>
      <c r="C113" s="335">
        <v>0</v>
      </c>
      <c r="D113" s="335">
        <f t="shared" si="0"/>
        <v>0</v>
      </c>
      <c r="E113" s="335">
        <v>0</v>
      </c>
      <c r="F113" s="335">
        <v>0</v>
      </c>
      <c r="G113" s="335">
        <v>0</v>
      </c>
      <c r="H113" s="313"/>
    </row>
    <row r="114" spans="1:8" ht="9.75" customHeight="1" x14ac:dyDescent="0.25">
      <c r="A114" s="334">
        <v>2114</v>
      </c>
      <c r="B114" s="313" t="s">
        <v>419</v>
      </c>
      <c r="C114" s="335">
        <v>0</v>
      </c>
      <c r="D114" s="335">
        <f t="shared" si="0"/>
        <v>0</v>
      </c>
      <c r="E114" s="335">
        <v>0</v>
      </c>
      <c r="F114" s="335">
        <v>0</v>
      </c>
      <c r="G114" s="335">
        <v>0</v>
      </c>
      <c r="H114" s="313"/>
    </row>
    <row r="115" spans="1:8" ht="9.75" customHeight="1" x14ac:dyDescent="0.25">
      <c r="A115" s="334">
        <v>2115</v>
      </c>
      <c r="B115" s="313" t="s">
        <v>420</v>
      </c>
      <c r="C115" s="335">
        <v>0</v>
      </c>
      <c r="D115" s="335">
        <f t="shared" si="0"/>
        <v>0</v>
      </c>
      <c r="E115" s="335">
        <v>0</v>
      </c>
      <c r="F115" s="335">
        <v>0</v>
      </c>
      <c r="G115" s="335">
        <v>0</v>
      </c>
      <c r="H115" s="313"/>
    </row>
    <row r="116" spans="1:8" ht="9.75" customHeight="1" x14ac:dyDescent="0.25">
      <c r="A116" s="334">
        <v>2116</v>
      </c>
      <c r="B116" s="313" t="s">
        <v>421</v>
      </c>
      <c r="C116" s="335">
        <v>0</v>
      </c>
      <c r="D116" s="335">
        <f t="shared" si="0"/>
        <v>0</v>
      </c>
      <c r="E116" s="335">
        <v>0</v>
      </c>
      <c r="F116" s="335">
        <v>0</v>
      </c>
      <c r="G116" s="335">
        <v>0</v>
      </c>
      <c r="H116" s="313"/>
    </row>
    <row r="117" spans="1:8" ht="9.75" customHeight="1" x14ac:dyDescent="0.25">
      <c r="A117" s="334">
        <v>2117</v>
      </c>
      <c r="B117" s="313" t="s">
        <v>422</v>
      </c>
      <c r="C117" s="335">
        <v>582475.9</v>
      </c>
      <c r="D117" s="335">
        <f t="shared" si="0"/>
        <v>582475.9</v>
      </c>
      <c r="E117" s="335">
        <v>0</v>
      </c>
      <c r="F117" s="335">
        <v>0</v>
      </c>
      <c r="G117" s="335">
        <v>0</v>
      </c>
      <c r="H117" s="313"/>
    </row>
    <row r="118" spans="1:8" ht="9.75" customHeight="1" x14ac:dyDescent="0.25">
      <c r="A118" s="334">
        <v>2118</v>
      </c>
      <c r="B118" s="313" t="s">
        <v>423</v>
      </c>
      <c r="C118" s="335">
        <v>0</v>
      </c>
      <c r="D118" s="335">
        <f t="shared" si="0"/>
        <v>0</v>
      </c>
      <c r="E118" s="335">
        <v>0</v>
      </c>
      <c r="F118" s="335">
        <v>0</v>
      </c>
      <c r="G118" s="335">
        <v>0</v>
      </c>
      <c r="H118" s="313"/>
    </row>
    <row r="119" spans="1:8" ht="9.75" customHeight="1" x14ac:dyDescent="0.25">
      <c r="A119" s="334">
        <v>2119</v>
      </c>
      <c r="B119" s="313" t="s">
        <v>424</v>
      </c>
      <c r="C119" s="335">
        <v>0</v>
      </c>
      <c r="D119" s="335">
        <f t="shared" si="0"/>
        <v>0</v>
      </c>
      <c r="E119" s="335">
        <v>0</v>
      </c>
      <c r="F119" s="335">
        <v>0</v>
      </c>
      <c r="G119" s="335">
        <v>0</v>
      </c>
      <c r="H119" s="313"/>
    </row>
    <row r="120" spans="1:8" ht="9.75" customHeight="1" x14ac:dyDescent="0.25">
      <c r="A120" s="334">
        <v>2120</v>
      </c>
      <c r="B120" s="313" t="s">
        <v>425</v>
      </c>
      <c r="C120" s="335">
        <f>SUM(C121:C123)</f>
        <v>0</v>
      </c>
      <c r="D120" s="335">
        <f>SUM(D121:D123)</f>
        <v>0</v>
      </c>
      <c r="E120" s="335">
        <v>0</v>
      </c>
      <c r="F120" s="335">
        <v>0</v>
      </c>
      <c r="G120" s="335">
        <v>0</v>
      </c>
      <c r="H120" s="313"/>
    </row>
    <row r="121" spans="1:8" ht="9.75" customHeight="1" x14ac:dyDescent="0.25">
      <c r="A121" s="334">
        <v>2121</v>
      </c>
      <c r="B121" s="313" t="s">
        <v>426</v>
      </c>
      <c r="C121" s="335">
        <v>0</v>
      </c>
      <c r="D121" s="335">
        <f>C121</f>
        <v>0</v>
      </c>
      <c r="E121" s="335">
        <v>0</v>
      </c>
      <c r="F121" s="335">
        <v>0</v>
      </c>
      <c r="G121" s="335">
        <v>0</v>
      </c>
      <c r="H121" s="313"/>
    </row>
    <row r="122" spans="1:8" ht="9.75" customHeight="1" x14ac:dyDescent="0.25">
      <c r="A122" s="334">
        <v>2122</v>
      </c>
      <c r="B122" s="313" t="s">
        <v>427</v>
      </c>
      <c r="C122" s="335">
        <v>0</v>
      </c>
      <c r="D122" s="335">
        <f>C122</f>
        <v>0</v>
      </c>
      <c r="E122" s="335">
        <v>0</v>
      </c>
      <c r="F122" s="335">
        <v>0</v>
      </c>
      <c r="G122" s="335">
        <v>0</v>
      </c>
      <c r="H122" s="313"/>
    </row>
    <row r="123" spans="1:8" ht="9.75" customHeight="1" x14ac:dyDescent="0.25">
      <c r="A123" s="334">
        <v>2129</v>
      </c>
      <c r="B123" s="313" t="s">
        <v>428</v>
      </c>
      <c r="C123" s="335">
        <v>0</v>
      </c>
      <c r="D123" s="335">
        <f>C123</f>
        <v>0</v>
      </c>
      <c r="E123" s="335">
        <v>0</v>
      </c>
      <c r="F123" s="335">
        <v>0</v>
      </c>
      <c r="G123" s="335">
        <v>0</v>
      </c>
      <c r="H123" s="313"/>
    </row>
    <row r="124" spans="1:8" ht="9.75" customHeight="1" x14ac:dyDescent="0.25">
      <c r="A124" s="313"/>
      <c r="B124" s="313"/>
      <c r="C124" s="313"/>
      <c r="D124" s="313"/>
      <c r="E124" s="313"/>
      <c r="F124" s="313"/>
      <c r="G124" s="313"/>
      <c r="H124" s="313"/>
    </row>
    <row r="125" spans="1:8" ht="9.75" customHeight="1" x14ac:dyDescent="0.25">
      <c r="A125" s="311" t="s">
        <v>429</v>
      </c>
      <c r="B125" s="311"/>
      <c r="C125" s="311"/>
      <c r="D125" s="311"/>
      <c r="E125" s="311"/>
      <c r="F125" s="311"/>
      <c r="G125" s="311"/>
      <c r="H125" s="311"/>
    </row>
    <row r="126" spans="1:8" ht="9.75" customHeight="1" x14ac:dyDescent="0.25">
      <c r="A126" s="315" t="s">
        <v>99</v>
      </c>
      <c r="B126" s="315" t="s">
        <v>100</v>
      </c>
      <c r="C126" s="315" t="s">
        <v>101</v>
      </c>
      <c r="D126" s="315" t="s">
        <v>430</v>
      </c>
      <c r="E126" s="315" t="s">
        <v>325</v>
      </c>
      <c r="F126" s="315"/>
      <c r="G126" s="315"/>
      <c r="H126" s="315"/>
    </row>
    <row r="127" spans="1:8" ht="9.75" customHeight="1" x14ac:dyDescent="0.25">
      <c r="A127" s="334">
        <v>2160</v>
      </c>
      <c r="B127" s="313" t="s">
        <v>431</v>
      </c>
      <c r="C127" s="335">
        <f>SUM(C128:C133)</f>
        <v>0</v>
      </c>
      <c r="D127" s="313"/>
      <c r="E127" s="313"/>
      <c r="F127" s="313"/>
      <c r="G127" s="313"/>
      <c r="H127" s="313"/>
    </row>
    <row r="128" spans="1:8" ht="9.75" customHeight="1" x14ac:dyDescent="0.25">
      <c r="A128" s="334">
        <v>2161</v>
      </c>
      <c r="B128" s="313" t="s">
        <v>432</v>
      </c>
      <c r="C128" s="335">
        <v>0</v>
      </c>
      <c r="D128" s="313"/>
      <c r="E128" s="313"/>
      <c r="F128" s="313"/>
      <c r="G128" s="313"/>
      <c r="H128" s="313"/>
    </row>
    <row r="129" spans="1:5" ht="9.75" customHeight="1" x14ac:dyDescent="0.25">
      <c r="A129" s="334">
        <v>2162</v>
      </c>
      <c r="B129" s="313" t="s">
        <v>433</v>
      </c>
      <c r="C129" s="335">
        <v>0</v>
      </c>
      <c r="D129" s="313"/>
      <c r="E129" s="313"/>
    </row>
    <row r="130" spans="1:5" ht="9.75" customHeight="1" x14ac:dyDescent="0.25">
      <c r="A130" s="334">
        <v>2163</v>
      </c>
      <c r="B130" s="313" t="s">
        <v>434</v>
      </c>
      <c r="C130" s="335">
        <v>0</v>
      </c>
      <c r="D130" s="313"/>
      <c r="E130" s="313"/>
    </row>
    <row r="131" spans="1:5" ht="9.75" customHeight="1" x14ac:dyDescent="0.25">
      <c r="A131" s="334">
        <v>2164</v>
      </c>
      <c r="B131" s="313" t="s">
        <v>435</v>
      </c>
      <c r="C131" s="335">
        <v>0</v>
      </c>
      <c r="D131" s="313"/>
      <c r="E131" s="313"/>
    </row>
    <row r="132" spans="1:5" ht="9.75" customHeight="1" x14ac:dyDescent="0.25">
      <c r="A132" s="334">
        <v>2165</v>
      </c>
      <c r="B132" s="313" t="s">
        <v>436</v>
      </c>
      <c r="C132" s="335">
        <v>0</v>
      </c>
      <c r="D132" s="313"/>
      <c r="E132" s="313"/>
    </row>
    <row r="133" spans="1:5" ht="9.75" customHeight="1" x14ac:dyDescent="0.25">
      <c r="A133" s="334">
        <v>2166</v>
      </c>
      <c r="B133" s="313" t="s">
        <v>437</v>
      </c>
      <c r="C133" s="335">
        <v>0</v>
      </c>
      <c r="D133" s="313"/>
      <c r="E133" s="313"/>
    </row>
    <row r="134" spans="1:5" ht="9.75" customHeight="1" x14ac:dyDescent="0.25">
      <c r="A134" s="334">
        <v>2250</v>
      </c>
      <c r="B134" s="313" t="s">
        <v>438</v>
      </c>
      <c r="C134" s="335">
        <f>SUM(C135:C140)</f>
        <v>0</v>
      </c>
      <c r="D134" s="313"/>
      <c r="E134" s="313"/>
    </row>
    <row r="135" spans="1:5" ht="9.75" customHeight="1" x14ac:dyDescent="0.25">
      <c r="A135" s="334">
        <v>2251</v>
      </c>
      <c r="B135" s="313" t="s">
        <v>439</v>
      </c>
      <c r="C135" s="335">
        <v>0</v>
      </c>
      <c r="D135" s="313"/>
      <c r="E135" s="313"/>
    </row>
    <row r="136" spans="1:5" ht="9.75" customHeight="1" x14ac:dyDescent="0.25">
      <c r="A136" s="334">
        <v>2252</v>
      </c>
      <c r="B136" s="313" t="s">
        <v>440</v>
      </c>
      <c r="C136" s="335">
        <v>0</v>
      </c>
      <c r="D136" s="313"/>
      <c r="E136" s="313"/>
    </row>
    <row r="137" spans="1:5" ht="9.75" customHeight="1" x14ac:dyDescent="0.25">
      <c r="A137" s="334">
        <v>2253</v>
      </c>
      <c r="B137" s="313" t="s">
        <v>441</v>
      </c>
      <c r="C137" s="335">
        <v>0</v>
      </c>
      <c r="D137" s="313"/>
      <c r="E137" s="313"/>
    </row>
    <row r="138" spans="1:5" ht="9.75" customHeight="1" x14ac:dyDescent="0.25">
      <c r="A138" s="334">
        <v>2254</v>
      </c>
      <c r="B138" s="313" t="s">
        <v>442</v>
      </c>
      <c r="C138" s="335">
        <v>0</v>
      </c>
      <c r="D138" s="313"/>
      <c r="E138" s="313"/>
    </row>
    <row r="139" spans="1:5" ht="9.75" customHeight="1" x14ac:dyDescent="0.25">
      <c r="A139" s="334">
        <v>2255</v>
      </c>
      <c r="B139" s="313" t="s">
        <v>443</v>
      </c>
      <c r="C139" s="335">
        <v>0</v>
      </c>
      <c r="D139" s="313"/>
      <c r="E139" s="313"/>
    </row>
    <row r="140" spans="1:5" ht="9.75" customHeight="1" x14ac:dyDescent="0.25">
      <c r="A140" s="334">
        <v>2256</v>
      </c>
      <c r="B140" s="313" t="s">
        <v>444</v>
      </c>
      <c r="C140" s="335">
        <v>0</v>
      </c>
      <c r="D140" s="313"/>
      <c r="E140" s="313"/>
    </row>
    <row r="141" spans="1:5" ht="9.75" customHeight="1" x14ac:dyDescent="0.25">
      <c r="A141" s="313"/>
      <c r="B141" s="313"/>
      <c r="C141" s="313"/>
      <c r="D141" s="313"/>
      <c r="E141" s="313"/>
    </row>
    <row r="142" spans="1:5" ht="9.75" customHeight="1" x14ac:dyDescent="0.25">
      <c r="A142" s="311" t="s">
        <v>445</v>
      </c>
      <c r="B142" s="311"/>
      <c r="C142" s="311"/>
      <c r="D142" s="311"/>
      <c r="E142" s="311"/>
    </row>
    <row r="143" spans="1:5" ht="9.75" customHeight="1" x14ac:dyDescent="0.25">
      <c r="A143" s="339" t="s">
        <v>99</v>
      </c>
      <c r="B143" s="339" t="s">
        <v>100</v>
      </c>
      <c r="C143" s="339" t="s">
        <v>101</v>
      </c>
      <c r="D143" s="315" t="s">
        <v>430</v>
      </c>
      <c r="E143" s="315" t="s">
        <v>325</v>
      </c>
    </row>
    <row r="144" spans="1:5" ht="9.75" customHeight="1" x14ac:dyDescent="0.25">
      <c r="A144" s="334">
        <v>2150</v>
      </c>
      <c r="B144" s="313" t="s">
        <v>446</v>
      </c>
      <c r="C144" s="335">
        <f>SUM(C145:C147)</f>
        <v>0</v>
      </c>
      <c r="D144" s="313"/>
      <c r="E144" s="313"/>
    </row>
    <row r="145" spans="1:5" ht="9.75" customHeight="1" x14ac:dyDescent="0.25">
      <c r="A145" s="334">
        <v>2151</v>
      </c>
      <c r="B145" s="313" t="s">
        <v>447</v>
      </c>
      <c r="C145" s="335">
        <v>0</v>
      </c>
      <c r="D145" s="313"/>
      <c r="E145" s="313"/>
    </row>
    <row r="146" spans="1:5" ht="9.75" customHeight="1" x14ac:dyDescent="0.25">
      <c r="A146" s="334">
        <v>2152</v>
      </c>
      <c r="B146" s="313" t="s">
        <v>448</v>
      </c>
      <c r="C146" s="335">
        <v>0</v>
      </c>
      <c r="D146" s="313"/>
      <c r="E146" s="313"/>
    </row>
    <row r="147" spans="1:5" ht="9.75" customHeight="1" x14ac:dyDescent="0.25">
      <c r="A147" s="334">
        <v>2159</v>
      </c>
      <c r="B147" s="313" t="s">
        <v>449</v>
      </c>
      <c r="C147" s="335">
        <v>0</v>
      </c>
      <c r="D147" s="313"/>
      <c r="E147" s="313"/>
    </row>
    <row r="148" spans="1:5" ht="9.75" customHeight="1" x14ac:dyDescent="0.25">
      <c r="A148" s="334">
        <v>2240</v>
      </c>
      <c r="B148" s="313" t="s">
        <v>450</v>
      </c>
      <c r="C148" s="335">
        <f>SUM(C149:C151)</f>
        <v>0</v>
      </c>
      <c r="D148" s="313"/>
      <c r="E148" s="313"/>
    </row>
    <row r="149" spans="1:5" ht="9.75" customHeight="1" x14ac:dyDescent="0.25">
      <c r="A149" s="334">
        <v>2241</v>
      </c>
      <c r="B149" s="313" t="s">
        <v>451</v>
      </c>
      <c r="C149" s="335">
        <v>0</v>
      </c>
      <c r="D149" s="313"/>
      <c r="E149" s="313"/>
    </row>
    <row r="150" spans="1:5" ht="9.75" customHeight="1" x14ac:dyDescent="0.25">
      <c r="A150" s="334">
        <v>2242</v>
      </c>
      <c r="B150" s="313" t="s">
        <v>452</v>
      </c>
      <c r="C150" s="335">
        <v>0</v>
      </c>
      <c r="D150" s="313"/>
      <c r="E150" s="313"/>
    </row>
    <row r="151" spans="1:5" ht="9.75" customHeight="1" x14ac:dyDescent="0.25">
      <c r="A151" s="334">
        <v>2249</v>
      </c>
      <c r="B151" s="313" t="s">
        <v>453</v>
      </c>
      <c r="C151" s="335">
        <v>0</v>
      </c>
      <c r="D151" s="313"/>
      <c r="E151" s="313"/>
    </row>
    <row r="152" spans="1:5" ht="9.75" customHeight="1" x14ac:dyDescent="0.25">
      <c r="A152" s="334"/>
      <c r="B152" s="313"/>
      <c r="C152" s="335"/>
      <c r="D152" s="313"/>
      <c r="E152" s="313"/>
    </row>
    <row r="153" spans="1:5" ht="9.75" customHeight="1" x14ac:dyDescent="0.25">
      <c r="A153" s="311" t="s">
        <v>454</v>
      </c>
      <c r="B153" s="311"/>
      <c r="C153" s="311"/>
      <c r="D153" s="311"/>
      <c r="E153" s="311"/>
    </row>
    <row r="154" spans="1:5" ht="9.75" customHeight="1" x14ac:dyDescent="0.25">
      <c r="A154" s="339" t="s">
        <v>99</v>
      </c>
      <c r="B154" s="339" t="s">
        <v>100</v>
      </c>
      <c r="C154" s="339" t="s">
        <v>101</v>
      </c>
      <c r="D154" s="315" t="s">
        <v>430</v>
      </c>
      <c r="E154" s="315" t="s">
        <v>325</v>
      </c>
    </row>
    <row r="155" spans="1:5" ht="9.75" customHeight="1" x14ac:dyDescent="0.25">
      <c r="A155" s="334">
        <v>2170</v>
      </c>
      <c r="B155" s="313" t="s">
        <v>455</v>
      </c>
      <c r="C155" s="335">
        <f>SUM(C156:C158)</f>
        <v>0</v>
      </c>
      <c r="D155" s="313"/>
      <c r="E155" s="313"/>
    </row>
    <row r="156" spans="1:5" ht="9.75" customHeight="1" x14ac:dyDescent="0.25">
      <c r="A156" s="334">
        <v>2171</v>
      </c>
      <c r="B156" s="313" t="s">
        <v>456</v>
      </c>
      <c r="C156" s="335">
        <v>0</v>
      </c>
      <c r="D156" s="313"/>
      <c r="E156" s="313"/>
    </row>
    <row r="157" spans="1:5" ht="9.75" customHeight="1" x14ac:dyDescent="0.25">
      <c r="A157" s="334">
        <v>2172</v>
      </c>
      <c r="B157" s="313" t="s">
        <v>457</v>
      </c>
      <c r="C157" s="335">
        <v>0</v>
      </c>
      <c r="D157" s="313"/>
      <c r="E157" s="313"/>
    </row>
    <row r="158" spans="1:5" ht="9.75" customHeight="1" x14ac:dyDescent="0.25">
      <c r="A158" s="334">
        <v>2179</v>
      </c>
      <c r="B158" s="313" t="s">
        <v>458</v>
      </c>
      <c r="C158" s="335">
        <v>0</v>
      </c>
      <c r="D158" s="313"/>
      <c r="E158" s="313"/>
    </row>
    <row r="159" spans="1:5" ht="9.75" customHeight="1" x14ac:dyDescent="0.25">
      <c r="A159" s="334">
        <v>2260</v>
      </c>
      <c r="B159" s="313" t="s">
        <v>459</v>
      </c>
      <c r="C159" s="335">
        <f>SUM(C160:C163)</f>
        <v>0</v>
      </c>
      <c r="D159" s="313"/>
      <c r="E159" s="313"/>
    </row>
    <row r="160" spans="1:5" ht="9.75" customHeight="1" x14ac:dyDescent="0.25">
      <c r="A160" s="334">
        <v>2261</v>
      </c>
      <c r="B160" s="313" t="s">
        <v>460</v>
      </c>
      <c r="C160" s="335">
        <v>0</v>
      </c>
      <c r="D160" s="313"/>
      <c r="E160" s="313"/>
    </row>
    <row r="161" spans="1:5" ht="9.75" customHeight="1" x14ac:dyDescent="0.25">
      <c r="A161" s="334">
        <v>2262</v>
      </c>
      <c r="B161" s="313" t="s">
        <v>461</v>
      </c>
      <c r="C161" s="335">
        <v>0</v>
      </c>
      <c r="D161" s="313"/>
      <c r="E161" s="313"/>
    </row>
    <row r="162" spans="1:5" ht="9.75" customHeight="1" x14ac:dyDescent="0.25">
      <c r="A162" s="334">
        <v>2263</v>
      </c>
      <c r="B162" s="313" t="s">
        <v>462</v>
      </c>
      <c r="C162" s="335">
        <v>0</v>
      </c>
      <c r="D162" s="313"/>
      <c r="E162" s="313"/>
    </row>
    <row r="163" spans="1:5" ht="9.75" customHeight="1" x14ac:dyDescent="0.25">
      <c r="A163" s="334">
        <v>2269</v>
      </c>
      <c r="B163" s="313" t="s">
        <v>463</v>
      </c>
      <c r="C163" s="335">
        <v>0</v>
      </c>
      <c r="D163" s="313"/>
      <c r="E163" s="313"/>
    </row>
    <row r="164" spans="1:5" ht="9.75" customHeight="1" x14ac:dyDescent="0.25">
      <c r="A164" s="313"/>
      <c r="B164" s="313"/>
      <c r="C164" s="313"/>
      <c r="D164" s="313"/>
      <c r="E164" s="313"/>
    </row>
    <row r="165" spans="1:5" ht="9.75" customHeight="1" x14ac:dyDescent="0.25">
      <c r="A165" s="311" t="s">
        <v>464</v>
      </c>
      <c r="B165" s="311"/>
      <c r="C165" s="311"/>
      <c r="D165" s="311"/>
      <c r="E165" s="311"/>
    </row>
    <row r="166" spans="1:5" ht="9.75" customHeight="1" x14ac:dyDescent="0.25">
      <c r="A166" s="339" t="s">
        <v>99</v>
      </c>
      <c r="B166" s="339" t="s">
        <v>100</v>
      </c>
      <c r="C166" s="339" t="s">
        <v>101</v>
      </c>
      <c r="D166" s="315" t="s">
        <v>430</v>
      </c>
      <c r="E166" s="315" t="s">
        <v>325</v>
      </c>
    </row>
    <row r="167" spans="1:5" ht="9.75" customHeight="1" x14ac:dyDescent="0.25">
      <c r="A167" s="334">
        <v>2190</v>
      </c>
      <c r="B167" s="313" t="s">
        <v>465</v>
      </c>
      <c r="C167" s="335">
        <f>SUM(C168:C170)</f>
        <v>0</v>
      </c>
      <c r="D167" s="313"/>
      <c r="E167" s="313"/>
    </row>
    <row r="168" spans="1:5" ht="9.75" customHeight="1" x14ac:dyDescent="0.25">
      <c r="A168" s="334">
        <v>2191</v>
      </c>
      <c r="B168" s="313" t="s">
        <v>466</v>
      </c>
      <c r="C168" s="335">
        <v>0</v>
      </c>
      <c r="D168" s="313"/>
      <c r="E168" s="313"/>
    </row>
    <row r="169" spans="1:5" ht="9.75" customHeight="1" x14ac:dyDescent="0.25">
      <c r="A169" s="334">
        <v>2192</v>
      </c>
      <c r="B169" s="313" t="s">
        <v>467</v>
      </c>
      <c r="C169" s="335">
        <v>0</v>
      </c>
      <c r="D169" s="313"/>
      <c r="E169" s="313"/>
    </row>
    <row r="170" spans="1:5" ht="9.75" customHeight="1" x14ac:dyDescent="0.25">
      <c r="A170" s="334">
        <v>2199</v>
      </c>
      <c r="B170" s="313" t="s">
        <v>468</v>
      </c>
      <c r="C170" s="335">
        <v>0</v>
      </c>
      <c r="D170" s="313"/>
      <c r="E170" s="313"/>
    </row>
    <row r="171" spans="1:5" ht="9.75" customHeight="1" x14ac:dyDescent="0.25">
      <c r="A171" s="313"/>
      <c r="B171" s="313"/>
      <c r="C171" s="313"/>
      <c r="D171" s="313"/>
      <c r="E171" s="313"/>
    </row>
    <row r="172" spans="1:5" ht="9.75" customHeight="1" x14ac:dyDescent="0.25">
      <c r="A172" s="313"/>
      <c r="B172" s="313"/>
      <c r="C172" s="313"/>
      <c r="D172" s="313"/>
      <c r="E172" s="313"/>
    </row>
    <row r="173" spans="1:5" ht="9.75" customHeight="1" x14ac:dyDescent="0.25">
      <c r="A173" s="313"/>
      <c r="B173" s="313" t="s">
        <v>309</v>
      </c>
      <c r="C173" s="313"/>
      <c r="D173" s="313"/>
      <c r="E173" s="313"/>
    </row>
    <row r="176" spans="1:5" ht="15" customHeight="1" x14ac:dyDescent="0.25">
      <c r="B176" s="280"/>
      <c r="C176" s="280"/>
      <c r="D176" s="280"/>
    </row>
    <row r="177" spans="2:4" ht="15" customHeight="1" x14ac:dyDescent="0.25">
      <c r="B177" s="280"/>
      <c r="C177" s="280"/>
      <c r="D177" s="280"/>
    </row>
    <row r="178" spans="2:4" ht="15" customHeight="1" x14ac:dyDescent="0.25">
      <c r="B178" s="281"/>
      <c r="C178" s="280"/>
      <c r="D178" s="280"/>
    </row>
    <row r="179" spans="2:4" ht="15" customHeight="1" x14ac:dyDescent="0.25">
      <c r="B179" s="280"/>
      <c r="C179" s="280"/>
      <c r="D179" s="280"/>
    </row>
    <row r="180" spans="2:4" ht="15" customHeight="1" x14ac:dyDescent="0.25">
      <c r="B180" s="280"/>
      <c r="C180" s="280"/>
      <c r="D180" s="280"/>
    </row>
    <row r="181" spans="2:4" ht="15" customHeight="1" x14ac:dyDescent="0.25">
      <c r="B181" s="280"/>
      <c r="C181" s="280"/>
      <c r="D181" s="280"/>
    </row>
    <row r="182" spans="2:4" ht="15" customHeight="1" x14ac:dyDescent="0.25">
      <c r="B182" s="280"/>
      <c r="C182" s="280"/>
      <c r="D182" s="280"/>
    </row>
    <row r="183" spans="2:4" ht="15" customHeight="1" x14ac:dyDescent="0.25">
      <c r="B183" s="280"/>
      <c r="C183" s="280"/>
      <c r="D183" s="280"/>
    </row>
    <row r="184" spans="2:4" ht="15" customHeight="1" x14ac:dyDescent="0.25">
      <c r="B184" s="280"/>
      <c r="C184" s="280"/>
      <c r="D184" s="280"/>
    </row>
    <row r="185" spans="2:4" ht="15" customHeight="1" x14ac:dyDescent="0.25">
      <c r="B185" s="280"/>
      <c r="C185" s="280"/>
      <c r="D185" s="280"/>
    </row>
    <row r="186" spans="2:4" ht="15" customHeight="1" x14ac:dyDescent="0.25">
      <c r="B186" s="280"/>
      <c r="C186" s="280"/>
      <c r="D186" s="280"/>
    </row>
    <row r="187" spans="2:4" ht="15" customHeight="1" x14ac:dyDescent="0.25">
      <c r="B187" s="280"/>
      <c r="C187" s="280"/>
      <c r="D187" s="280"/>
    </row>
  </sheetData>
  <mergeCells count="4">
    <mergeCell ref="A1:F1"/>
    <mergeCell ref="A2:F2"/>
    <mergeCell ref="A3:F3"/>
    <mergeCell ref="A4:F4"/>
  </mergeCells>
  <pageMargins left="0.7" right="0.7" top="0.75" bottom="0.75" header="0" footer="0"/>
  <pageSetup scale="4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E44"/>
  <sheetViews>
    <sheetView showGridLines="0" view="pageBreakPreview" zoomScaleNormal="100" zoomScaleSheetLayoutView="100" workbookViewId="0">
      <selection sqref="A1:C1"/>
    </sheetView>
  </sheetViews>
  <sheetFormatPr baseColWidth="10" defaultColWidth="13" defaultRowHeight="15" customHeight="1" x14ac:dyDescent="0.25"/>
  <cols>
    <col min="1" max="1" width="9.140625" style="308" customWidth="1"/>
    <col min="2" max="2" width="43.7109375" style="308" customWidth="1"/>
    <col min="3" max="3" width="20.7109375" style="308" customWidth="1"/>
    <col min="4" max="5" width="15.28515625" style="308" customWidth="1"/>
    <col min="6" max="25" width="8.28515625" style="308" customWidth="1"/>
    <col min="26" max="16384" width="13" style="308"/>
  </cols>
  <sheetData>
    <row r="1" spans="1:5" ht="11.25" customHeight="1" x14ac:dyDescent="0.25">
      <c r="A1" s="562" t="s">
        <v>1988</v>
      </c>
      <c r="B1" s="563"/>
      <c r="C1" s="563"/>
      <c r="D1" s="333" t="s">
        <v>92</v>
      </c>
      <c r="E1" s="307">
        <v>2024</v>
      </c>
    </row>
    <row r="2" spans="1:5" ht="11.25" customHeight="1" x14ac:dyDescent="0.25">
      <c r="A2" s="562" t="s">
        <v>469</v>
      </c>
      <c r="B2" s="563"/>
      <c r="C2" s="563"/>
      <c r="D2" s="333" t="s">
        <v>94</v>
      </c>
      <c r="E2" s="307" t="s">
        <v>2003</v>
      </c>
    </row>
    <row r="3" spans="1:5" ht="11.25" customHeight="1" x14ac:dyDescent="0.25">
      <c r="A3" s="562" t="s">
        <v>637</v>
      </c>
      <c r="B3" s="563"/>
      <c r="C3" s="563"/>
      <c r="D3" s="333" t="s">
        <v>95</v>
      </c>
      <c r="E3" s="307" t="s">
        <v>638</v>
      </c>
    </row>
    <row r="4" spans="1:5" ht="11.25" customHeight="1" x14ac:dyDescent="0.25">
      <c r="A4" s="562" t="s">
        <v>96</v>
      </c>
      <c r="B4" s="563"/>
      <c r="C4" s="563"/>
      <c r="D4" s="333"/>
      <c r="E4" s="307"/>
    </row>
    <row r="5" spans="1:5" ht="9.75" customHeight="1" x14ac:dyDescent="0.25">
      <c r="A5" s="310" t="s">
        <v>97</v>
      </c>
      <c r="B5" s="311"/>
      <c r="C5" s="311"/>
      <c r="D5" s="311"/>
      <c r="E5" s="311"/>
    </row>
    <row r="6" spans="1:5" ht="9.75" customHeight="1" x14ac:dyDescent="0.25">
      <c r="A6" s="313"/>
      <c r="B6" s="313"/>
      <c r="C6" s="313"/>
      <c r="D6" s="313"/>
      <c r="E6" s="313"/>
    </row>
    <row r="7" spans="1:5" ht="9.75" customHeight="1" x14ac:dyDescent="0.25">
      <c r="A7" s="311" t="s">
        <v>470</v>
      </c>
      <c r="B7" s="311"/>
      <c r="C7" s="311"/>
      <c r="D7" s="311"/>
      <c r="E7" s="311"/>
    </row>
    <row r="8" spans="1:5" ht="9.75" customHeight="1" x14ac:dyDescent="0.25">
      <c r="A8" s="315" t="s">
        <v>99</v>
      </c>
      <c r="B8" s="315" t="s">
        <v>100</v>
      </c>
      <c r="C8" s="315" t="s">
        <v>101</v>
      </c>
      <c r="D8" s="315" t="s">
        <v>312</v>
      </c>
      <c r="E8" s="315" t="s">
        <v>430</v>
      </c>
    </row>
    <row r="9" spans="1:5" ht="9.75" customHeight="1" x14ac:dyDescent="0.25">
      <c r="A9" s="334">
        <v>3110</v>
      </c>
      <c r="B9" s="313" t="s">
        <v>156</v>
      </c>
      <c r="C9" s="335">
        <v>0</v>
      </c>
      <c r="D9" s="313"/>
      <c r="E9" s="313"/>
    </row>
    <row r="10" spans="1:5" ht="9.75" customHeight="1" x14ac:dyDescent="0.25">
      <c r="A10" s="334">
        <v>3120</v>
      </c>
      <c r="B10" s="313" t="s">
        <v>471</v>
      </c>
      <c r="C10" s="335">
        <v>0</v>
      </c>
      <c r="D10" s="313"/>
      <c r="E10" s="313"/>
    </row>
    <row r="11" spans="1:5" ht="9.75" customHeight="1" x14ac:dyDescent="0.25">
      <c r="A11" s="334">
        <v>3130</v>
      </c>
      <c r="B11" s="313" t="s">
        <v>472</v>
      </c>
      <c r="C11" s="335">
        <v>0</v>
      </c>
      <c r="D11" s="313"/>
      <c r="E11" s="313"/>
    </row>
    <row r="12" spans="1:5" ht="9.75" customHeight="1" x14ac:dyDescent="0.25">
      <c r="A12" s="313"/>
      <c r="B12" s="313"/>
      <c r="C12" s="313"/>
      <c r="D12" s="313"/>
      <c r="E12" s="313"/>
    </row>
    <row r="13" spans="1:5" ht="9.75" customHeight="1" x14ac:dyDescent="0.25">
      <c r="A13" s="311" t="s">
        <v>473</v>
      </c>
      <c r="B13" s="311"/>
      <c r="C13" s="311"/>
      <c r="D13" s="311"/>
      <c r="E13" s="311"/>
    </row>
    <row r="14" spans="1:5" ht="9.75" customHeight="1" x14ac:dyDescent="0.25">
      <c r="A14" s="315" t="s">
        <v>99</v>
      </c>
      <c r="B14" s="315" t="s">
        <v>100</v>
      </c>
      <c r="C14" s="315" t="s">
        <v>101</v>
      </c>
      <c r="D14" s="315" t="s">
        <v>474</v>
      </c>
      <c r="E14" s="315"/>
    </row>
    <row r="15" spans="1:5" ht="9.75" customHeight="1" x14ac:dyDescent="0.25">
      <c r="A15" s="334">
        <v>3210</v>
      </c>
      <c r="B15" s="313" t="s">
        <v>475</v>
      </c>
      <c r="C15" s="335">
        <v>4961897.66</v>
      </c>
      <c r="D15" s="313"/>
      <c r="E15" s="313"/>
    </row>
    <row r="16" spans="1:5" ht="9.75" customHeight="1" x14ac:dyDescent="0.25">
      <c r="A16" s="334">
        <v>3220</v>
      </c>
      <c r="B16" s="313" t="s">
        <v>476</v>
      </c>
      <c r="C16" s="335">
        <v>33077754.629999999</v>
      </c>
      <c r="D16" s="313"/>
      <c r="E16" s="313"/>
    </row>
    <row r="17" spans="1:4" ht="9.75" customHeight="1" x14ac:dyDescent="0.25">
      <c r="A17" s="334">
        <v>3230</v>
      </c>
      <c r="B17" s="313" t="s">
        <v>477</v>
      </c>
      <c r="C17" s="335">
        <f>SUM(C18:C21)</f>
        <v>0</v>
      </c>
      <c r="D17" s="313"/>
    </row>
    <row r="18" spans="1:4" ht="9.75" customHeight="1" x14ac:dyDescent="0.25">
      <c r="A18" s="334">
        <v>3231</v>
      </c>
      <c r="B18" s="313" t="s">
        <v>478</v>
      </c>
      <c r="C18" s="335">
        <v>0</v>
      </c>
      <c r="D18" s="313"/>
    </row>
    <row r="19" spans="1:4" ht="9.75" customHeight="1" x14ac:dyDescent="0.25">
      <c r="A19" s="334">
        <v>3232</v>
      </c>
      <c r="B19" s="313" t="s">
        <v>479</v>
      </c>
      <c r="C19" s="335">
        <v>0</v>
      </c>
      <c r="D19" s="313"/>
    </row>
    <row r="20" spans="1:4" ht="9.75" customHeight="1" x14ac:dyDescent="0.25">
      <c r="A20" s="334">
        <v>3233</v>
      </c>
      <c r="B20" s="313" t="s">
        <v>480</v>
      </c>
      <c r="C20" s="335">
        <v>0</v>
      </c>
      <c r="D20" s="313"/>
    </row>
    <row r="21" spans="1:4" ht="9.75" customHeight="1" x14ac:dyDescent="0.25">
      <c r="A21" s="334">
        <v>3239</v>
      </c>
      <c r="B21" s="313" t="s">
        <v>481</v>
      </c>
      <c r="C21" s="335">
        <v>0</v>
      </c>
      <c r="D21" s="313"/>
    </row>
    <row r="22" spans="1:4" ht="9.75" customHeight="1" x14ac:dyDescent="0.25">
      <c r="A22" s="334">
        <v>3240</v>
      </c>
      <c r="B22" s="313" t="s">
        <v>482</v>
      </c>
      <c r="C22" s="335">
        <f>SUM(C23:C25)</f>
        <v>0</v>
      </c>
      <c r="D22" s="313"/>
    </row>
    <row r="23" spans="1:4" ht="9.75" customHeight="1" x14ac:dyDescent="0.25">
      <c r="A23" s="334">
        <v>3241</v>
      </c>
      <c r="B23" s="313" t="s">
        <v>483</v>
      </c>
      <c r="C23" s="335">
        <v>0</v>
      </c>
      <c r="D23" s="313"/>
    </row>
    <row r="24" spans="1:4" ht="9.75" customHeight="1" x14ac:dyDescent="0.25">
      <c r="A24" s="334">
        <v>3242</v>
      </c>
      <c r="B24" s="313" t="s">
        <v>484</v>
      </c>
      <c r="C24" s="335">
        <v>0</v>
      </c>
      <c r="D24" s="313"/>
    </row>
    <row r="25" spans="1:4" ht="9.75" customHeight="1" x14ac:dyDescent="0.25">
      <c r="A25" s="334">
        <v>3243</v>
      </c>
      <c r="B25" s="313" t="s">
        <v>485</v>
      </c>
      <c r="C25" s="335">
        <v>0</v>
      </c>
      <c r="D25" s="313"/>
    </row>
    <row r="26" spans="1:4" ht="9.75" customHeight="1" x14ac:dyDescent="0.25">
      <c r="A26" s="334">
        <v>3250</v>
      </c>
      <c r="B26" s="313" t="s">
        <v>486</v>
      </c>
      <c r="C26" s="335">
        <f>SUM(C27:C28)</f>
        <v>0</v>
      </c>
      <c r="D26" s="313"/>
    </row>
    <row r="27" spans="1:4" ht="9.75" customHeight="1" x14ac:dyDescent="0.25">
      <c r="A27" s="334">
        <v>3251</v>
      </c>
      <c r="B27" s="313" t="s">
        <v>487</v>
      </c>
      <c r="C27" s="335">
        <v>0</v>
      </c>
      <c r="D27" s="313"/>
    </row>
    <row r="28" spans="1:4" ht="9.75" customHeight="1" x14ac:dyDescent="0.25">
      <c r="A28" s="334">
        <v>3252</v>
      </c>
      <c r="B28" s="313" t="s">
        <v>488</v>
      </c>
      <c r="C28" s="335">
        <v>0</v>
      </c>
      <c r="D28" s="313"/>
    </row>
    <row r="29" spans="1:4" ht="9.75" customHeight="1" x14ac:dyDescent="0.25">
      <c r="A29" s="313"/>
      <c r="B29" s="313"/>
      <c r="C29" s="313"/>
      <c r="D29" s="313"/>
    </row>
    <row r="30" spans="1:4" ht="9.75" customHeight="1" x14ac:dyDescent="0.25">
      <c r="A30" s="313"/>
      <c r="B30" s="313" t="s">
        <v>309</v>
      </c>
      <c r="C30" s="313"/>
      <c r="D30" s="313"/>
    </row>
    <row r="33" spans="2:4" ht="15" customHeight="1" x14ac:dyDescent="0.25">
      <c r="B33" s="280"/>
      <c r="C33" s="280"/>
      <c r="D33" s="280"/>
    </row>
    <row r="34" spans="2:4" ht="15" customHeight="1" x14ac:dyDescent="0.25">
      <c r="B34" s="280"/>
      <c r="C34" s="280"/>
      <c r="D34" s="280"/>
    </row>
    <row r="35" spans="2:4" ht="15" customHeight="1" x14ac:dyDescent="0.25">
      <c r="B35" s="281"/>
      <c r="C35" s="280"/>
      <c r="D35" s="280"/>
    </row>
    <row r="36" spans="2:4" ht="15" customHeight="1" x14ac:dyDescent="0.25">
      <c r="B36" s="280"/>
      <c r="C36" s="280"/>
      <c r="D36" s="280"/>
    </row>
    <row r="37" spans="2:4" ht="15" customHeight="1" x14ac:dyDescent="0.25">
      <c r="B37" s="280"/>
      <c r="C37" s="280"/>
      <c r="D37" s="280"/>
    </row>
    <row r="38" spans="2:4" ht="15" customHeight="1" x14ac:dyDescent="0.25">
      <c r="B38" s="280"/>
      <c r="C38" s="280"/>
      <c r="D38" s="280"/>
    </row>
    <row r="39" spans="2:4" ht="15" customHeight="1" x14ac:dyDescent="0.25">
      <c r="B39" s="280"/>
      <c r="C39" s="280"/>
      <c r="D39" s="280"/>
    </row>
    <row r="40" spans="2:4" ht="15" customHeight="1" x14ac:dyDescent="0.25">
      <c r="B40" s="280"/>
      <c r="C40" s="280"/>
      <c r="D40" s="280"/>
    </row>
    <row r="41" spans="2:4" ht="15" customHeight="1" x14ac:dyDescent="0.25">
      <c r="B41" s="280"/>
      <c r="C41" s="280"/>
      <c r="D41" s="280"/>
    </row>
    <row r="42" spans="2:4" ht="15" customHeight="1" x14ac:dyDescent="0.25">
      <c r="B42" s="280"/>
      <c r="C42" s="280"/>
      <c r="D42" s="280"/>
    </row>
    <row r="43" spans="2:4" ht="15" customHeight="1" x14ac:dyDescent="0.25">
      <c r="B43" s="280"/>
      <c r="C43" s="280"/>
      <c r="D43" s="280"/>
    </row>
    <row r="44" spans="2:4" ht="15" customHeight="1" x14ac:dyDescent="0.25">
      <c r="B44" s="280"/>
      <c r="C44" s="280"/>
      <c r="D44" s="280"/>
    </row>
  </sheetData>
  <mergeCells count="4">
    <mergeCell ref="A1:C1"/>
    <mergeCell ref="A2:C2"/>
    <mergeCell ref="A3:C3"/>
    <mergeCell ref="A4:C4"/>
  </mergeCells>
  <pageMargins left="0.7" right="0.7" top="0.75" bottom="0.75" header="0" footer="0"/>
  <pageSetup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E151"/>
  <sheetViews>
    <sheetView showGridLines="0" view="pageBreakPreview" zoomScaleNormal="100" zoomScaleSheetLayoutView="100" workbookViewId="0">
      <selection sqref="A1:C1"/>
    </sheetView>
  </sheetViews>
  <sheetFormatPr baseColWidth="10" defaultColWidth="13" defaultRowHeight="15" customHeight="1" x14ac:dyDescent="0.25"/>
  <cols>
    <col min="1" max="1" width="9.140625" style="308" customWidth="1"/>
    <col min="2" max="2" width="57.5703125" style="308" customWidth="1"/>
    <col min="3" max="3" width="13.7109375" style="308" customWidth="1"/>
    <col min="4" max="4" width="14.85546875" style="308" customWidth="1"/>
    <col min="5" max="5" width="17.28515625" style="308" customWidth="1"/>
    <col min="6" max="22" width="8.28515625" style="308" customWidth="1"/>
    <col min="23" max="16384" width="13" style="308"/>
  </cols>
  <sheetData>
    <row r="1" spans="1:5" ht="11.25" customHeight="1" x14ac:dyDescent="0.25">
      <c r="A1" s="562" t="s">
        <v>1988</v>
      </c>
      <c r="B1" s="563"/>
      <c r="C1" s="563"/>
      <c r="D1" s="333" t="s">
        <v>92</v>
      </c>
      <c r="E1" s="307">
        <v>2024</v>
      </c>
    </row>
    <row r="2" spans="1:5" ht="11.25" customHeight="1" x14ac:dyDescent="0.25">
      <c r="A2" s="562" t="s">
        <v>489</v>
      </c>
      <c r="B2" s="563"/>
      <c r="C2" s="563"/>
      <c r="D2" s="333" t="s">
        <v>94</v>
      </c>
      <c r="E2" s="307" t="s">
        <v>2003</v>
      </c>
    </row>
    <row r="3" spans="1:5" ht="11.25" customHeight="1" x14ac:dyDescent="0.25">
      <c r="A3" s="562" t="s">
        <v>2004</v>
      </c>
      <c r="B3" s="563"/>
      <c r="C3" s="563"/>
      <c r="D3" s="333" t="s">
        <v>95</v>
      </c>
      <c r="E3" s="307" t="s">
        <v>638</v>
      </c>
    </row>
    <row r="4" spans="1:5" ht="11.25" customHeight="1" x14ac:dyDescent="0.25">
      <c r="A4" s="562" t="s">
        <v>96</v>
      </c>
      <c r="B4" s="563"/>
      <c r="C4" s="563"/>
      <c r="D4" s="333"/>
      <c r="E4" s="307"/>
    </row>
    <row r="5" spans="1:5" ht="9.75" customHeight="1" x14ac:dyDescent="0.25">
      <c r="A5" s="310" t="s">
        <v>97</v>
      </c>
      <c r="B5" s="311"/>
      <c r="C5" s="311"/>
      <c r="D5" s="311"/>
      <c r="E5" s="311"/>
    </row>
    <row r="6" spans="1:5" ht="9.75" customHeight="1" x14ac:dyDescent="0.25">
      <c r="A6" s="313"/>
      <c r="B6" s="313"/>
      <c r="C6" s="313"/>
      <c r="D6" s="313"/>
      <c r="E6" s="313"/>
    </row>
    <row r="7" spans="1:5" ht="9.75" customHeight="1" x14ac:dyDescent="0.25">
      <c r="A7" s="311" t="s">
        <v>490</v>
      </c>
      <c r="B7" s="311"/>
      <c r="C7" s="311"/>
      <c r="D7" s="311"/>
      <c r="E7" s="313"/>
    </row>
    <row r="8" spans="1:5" ht="9.75" customHeight="1" x14ac:dyDescent="0.25">
      <c r="A8" s="315" t="s">
        <v>99</v>
      </c>
      <c r="B8" s="315" t="s">
        <v>100</v>
      </c>
      <c r="C8" s="316">
        <v>2024</v>
      </c>
      <c r="D8" s="316">
        <v>2023</v>
      </c>
      <c r="E8" s="313"/>
    </row>
    <row r="9" spans="1:5" ht="9.75" customHeight="1" x14ac:dyDescent="0.25">
      <c r="A9" s="334">
        <v>1111</v>
      </c>
      <c r="B9" s="313" t="s">
        <v>491</v>
      </c>
      <c r="C9" s="335">
        <v>18000</v>
      </c>
      <c r="D9" s="335">
        <v>13000</v>
      </c>
      <c r="E9" s="313"/>
    </row>
    <row r="10" spans="1:5" ht="9.75" customHeight="1" x14ac:dyDescent="0.25">
      <c r="A10" s="334">
        <v>1112</v>
      </c>
      <c r="B10" s="313" t="s">
        <v>492</v>
      </c>
      <c r="C10" s="335">
        <v>7577516.7000000002</v>
      </c>
      <c r="D10" s="335">
        <v>20584220.539999999</v>
      </c>
      <c r="E10" s="313"/>
    </row>
    <row r="11" spans="1:5" ht="9.75" customHeight="1" x14ac:dyDescent="0.25">
      <c r="A11" s="334">
        <v>1113</v>
      </c>
      <c r="B11" s="313" t="s">
        <v>493</v>
      </c>
      <c r="C11" s="335">
        <v>0</v>
      </c>
      <c r="D11" s="335">
        <v>0</v>
      </c>
      <c r="E11" s="313"/>
    </row>
    <row r="12" spans="1:5" ht="9.75" customHeight="1" x14ac:dyDescent="0.25">
      <c r="A12" s="334">
        <v>1114</v>
      </c>
      <c r="B12" s="313" t="s">
        <v>313</v>
      </c>
      <c r="C12" s="335">
        <v>15978616.529999999</v>
      </c>
      <c r="D12" s="335">
        <v>0</v>
      </c>
      <c r="E12" s="313"/>
    </row>
    <row r="13" spans="1:5" ht="9.75" customHeight="1" x14ac:dyDescent="0.25">
      <c r="A13" s="334">
        <v>1115</v>
      </c>
      <c r="B13" s="313" t="s">
        <v>314</v>
      </c>
      <c r="C13" s="335">
        <v>0</v>
      </c>
      <c r="D13" s="335">
        <v>0</v>
      </c>
      <c r="E13" s="313"/>
    </row>
    <row r="14" spans="1:5" ht="9.75" customHeight="1" x14ac:dyDescent="0.25">
      <c r="A14" s="334">
        <v>1116</v>
      </c>
      <c r="B14" s="313" t="s">
        <v>494</v>
      </c>
      <c r="C14" s="335">
        <v>0</v>
      </c>
      <c r="D14" s="335">
        <v>0</v>
      </c>
      <c r="E14" s="313"/>
    </row>
    <row r="15" spans="1:5" ht="9.75" customHeight="1" x14ac:dyDescent="0.25">
      <c r="A15" s="334">
        <v>1119</v>
      </c>
      <c r="B15" s="313" t="s">
        <v>495</v>
      </c>
      <c r="C15" s="335">
        <v>0</v>
      </c>
      <c r="D15" s="335">
        <v>0</v>
      </c>
      <c r="E15" s="313"/>
    </row>
    <row r="16" spans="1:5" ht="9.75" customHeight="1" x14ac:dyDescent="0.25">
      <c r="A16" s="340">
        <v>1110</v>
      </c>
      <c r="B16" s="341" t="s">
        <v>496</v>
      </c>
      <c r="C16" s="336">
        <f>SUM(C9:C15)</f>
        <v>23574133.23</v>
      </c>
      <c r="D16" s="336">
        <f>SUM(D9:D15)</f>
        <v>20597220.539999999</v>
      </c>
      <c r="E16" s="313"/>
    </row>
    <row r="17" spans="1:4" ht="9.75" customHeight="1" x14ac:dyDescent="0.25"/>
    <row r="18" spans="1:4" ht="9.75" customHeight="1" x14ac:dyDescent="0.25"/>
    <row r="19" spans="1:4" ht="9.75" customHeight="1" x14ac:dyDescent="0.25">
      <c r="A19" s="311" t="s">
        <v>497</v>
      </c>
      <c r="B19" s="311"/>
      <c r="C19" s="311"/>
      <c r="D19" s="311"/>
    </row>
    <row r="20" spans="1:4" ht="9.75" customHeight="1" x14ac:dyDescent="0.25">
      <c r="A20" s="315" t="s">
        <v>99</v>
      </c>
      <c r="B20" s="315" t="s">
        <v>100</v>
      </c>
      <c r="C20" s="316">
        <v>2024</v>
      </c>
      <c r="D20" s="316">
        <v>2023</v>
      </c>
    </row>
    <row r="21" spans="1:4" ht="9.75" customHeight="1" x14ac:dyDescent="0.25">
      <c r="A21" s="340">
        <v>1230</v>
      </c>
      <c r="B21" s="342" t="s">
        <v>363</v>
      </c>
      <c r="C21" s="336">
        <f>SUM(C22:C28)</f>
        <v>0</v>
      </c>
      <c r="D21" s="336">
        <f>SUM(D22:D28)</f>
        <v>0</v>
      </c>
    </row>
    <row r="22" spans="1:4" ht="9.75" customHeight="1" x14ac:dyDescent="0.25">
      <c r="A22" s="334">
        <v>1231</v>
      </c>
      <c r="B22" s="313" t="s">
        <v>364</v>
      </c>
      <c r="C22" s="335">
        <v>0</v>
      </c>
      <c r="D22" s="335">
        <v>0</v>
      </c>
    </row>
    <row r="23" spans="1:4" ht="9.75" customHeight="1" x14ac:dyDescent="0.25">
      <c r="A23" s="334">
        <v>1232</v>
      </c>
      <c r="B23" s="313" t="s">
        <v>365</v>
      </c>
      <c r="C23" s="335">
        <v>0</v>
      </c>
      <c r="D23" s="335">
        <v>0</v>
      </c>
    </row>
    <row r="24" spans="1:4" ht="9.75" customHeight="1" x14ac:dyDescent="0.25">
      <c r="A24" s="334">
        <v>1233</v>
      </c>
      <c r="B24" s="313" t="s">
        <v>366</v>
      </c>
      <c r="C24" s="335">
        <v>0</v>
      </c>
      <c r="D24" s="335">
        <v>0</v>
      </c>
    </row>
    <row r="25" spans="1:4" ht="9.75" customHeight="1" x14ac:dyDescent="0.25">
      <c r="A25" s="334">
        <v>1234</v>
      </c>
      <c r="B25" s="313" t="s">
        <v>367</v>
      </c>
      <c r="C25" s="335">
        <v>0</v>
      </c>
      <c r="D25" s="335">
        <v>0</v>
      </c>
    </row>
    <row r="26" spans="1:4" ht="9.75" customHeight="1" x14ac:dyDescent="0.25">
      <c r="A26" s="334">
        <v>1235</v>
      </c>
      <c r="B26" s="313" t="s">
        <v>368</v>
      </c>
      <c r="C26" s="335">
        <v>0</v>
      </c>
      <c r="D26" s="335">
        <v>0</v>
      </c>
    </row>
    <row r="27" spans="1:4" ht="9.75" customHeight="1" x14ac:dyDescent="0.25">
      <c r="A27" s="334">
        <v>1236</v>
      </c>
      <c r="B27" s="313" t="s">
        <v>369</v>
      </c>
      <c r="C27" s="335">
        <v>0</v>
      </c>
      <c r="D27" s="335">
        <v>0</v>
      </c>
    </row>
    <row r="28" spans="1:4" ht="9.75" customHeight="1" x14ac:dyDescent="0.25">
      <c r="A28" s="334">
        <v>1239</v>
      </c>
      <c r="B28" s="313" t="s">
        <v>370</v>
      </c>
      <c r="C28" s="335">
        <v>0</v>
      </c>
      <c r="D28" s="335">
        <v>0</v>
      </c>
    </row>
    <row r="29" spans="1:4" ht="9.75" customHeight="1" x14ac:dyDescent="0.25">
      <c r="A29" s="340">
        <v>1240</v>
      </c>
      <c r="B29" s="342" t="s">
        <v>371</v>
      </c>
      <c r="C29" s="336">
        <f>SUM(C30:C43)</f>
        <v>2404483.9899999998</v>
      </c>
      <c r="D29" s="336">
        <f>SUM(D30:D43)</f>
        <v>0</v>
      </c>
    </row>
    <row r="30" spans="1:4" ht="9.75" customHeight="1" x14ac:dyDescent="0.25">
      <c r="A30" s="334">
        <v>1241</v>
      </c>
      <c r="B30" s="313" t="s">
        <v>372</v>
      </c>
      <c r="C30" s="335">
        <v>737133.15</v>
      </c>
      <c r="D30" s="335">
        <v>0</v>
      </c>
    </row>
    <row r="31" spans="1:4" ht="9.75" customHeight="1" x14ac:dyDescent="0.25">
      <c r="A31" s="334">
        <v>1242</v>
      </c>
      <c r="B31" s="313" t="s">
        <v>373</v>
      </c>
      <c r="C31" s="335">
        <v>52219</v>
      </c>
      <c r="D31" s="335">
        <v>0</v>
      </c>
    </row>
    <row r="32" spans="1:4" ht="9.75" customHeight="1" x14ac:dyDescent="0.25">
      <c r="A32" s="334">
        <v>1243</v>
      </c>
      <c r="B32" s="313" t="s">
        <v>374</v>
      </c>
      <c r="C32" s="335">
        <v>46284</v>
      </c>
      <c r="D32" s="335">
        <v>0</v>
      </c>
    </row>
    <row r="33" spans="1:4" ht="9.75" customHeight="1" x14ac:dyDescent="0.25">
      <c r="A33" s="334">
        <v>1244</v>
      </c>
      <c r="B33" s="313" t="s">
        <v>375</v>
      </c>
      <c r="C33" s="335">
        <v>1192954</v>
      </c>
      <c r="D33" s="335">
        <v>0</v>
      </c>
    </row>
    <row r="34" spans="1:4" ht="9.75" customHeight="1" x14ac:dyDescent="0.25">
      <c r="A34" s="334">
        <v>1245</v>
      </c>
      <c r="B34" s="313" t="s">
        <v>376</v>
      </c>
      <c r="C34" s="335">
        <v>0</v>
      </c>
      <c r="D34" s="335">
        <v>0</v>
      </c>
    </row>
    <row r="35" spans="1:4" ht="9.75" customHeight="1" x14ac:dyDescent="0.25">
      <c r="A35" s="334">
        <v>1246</v>
      </c>
      <c r="B35" s="313" t="s">
        <v>377</v>
      </c>
      <c r="C35" s="335">
        <v>375893.84</v>
      </c>
      <c r="D35" s="335">
        <v>0</v>
      </c>
    </row>
    <row r="36" spans="1:4" ht="9.75" customHeight="1" x14ac:dyDescent="0.25">
      <c r="A36" s="334">
        <v>1247</v>
      </c>
      <c r="B36" s="313" t="s">
        <v>378</v>
      </c>
      <c r="C36" s="335">
        <v>0</v>
      </c>
      <c r="D36" s="335">
        <v>0</v>
      </c>
    </row>
    <row r="37" spans="1:4" ht="9.75" customHeight="1" x14ac:dyDescent="0.25">
      <c r="A37" s="334">
        <v>1248</v>
      </c>
      <c r="B37" s="313" t="s">
        <v>379</v>
      </c>
      <c r="C37" s="335">
        <v>0</v>
      </c>
      <c r="D37" s="335">
        <v>0</v>
      </c>
    </row>
    <row r="38" spans="1:4" ht="9.75" customHeight="1" x14ac:dyDescent="0.25">
      <c r="A38" s="340">
        <v>1250</v>
      </c>
      <c r="B38" s="342" t="s">
        <v>385</v>
      </c>
      <c r="C38" s="336">
        <v>0</v>
      </c>
      <c r="D38" s="336">
        <v>0</v>
      </c>
    </row>
    <row r="39" spans="1:4" ht="9.75" customHeight="1" x14ac:dyDescent="0.25">
      <c r="A39" s="334">
        <v>1251</v>
      </c>
      <c r="B39" s="313" t="s">
        <v>386</v>
      </c>
      <c r="C39" s="335">
        <v>0</v>
      </c>
      <c r="D39" s="335">
        <v>0</v>
      </c>
    </row>
    <row r="40" spans="1:4" ht="9.75" customHeight="1" x14ac:dyDescent="0.25">
      <c r="A40" s="334">
        <v>1252</v>
      </c>
      <c r="B40" s="313" t="s">
        <v>387</v>
      </c>
      <c r="C40" s="335">
        <v>0</v>
      </c>
      <c r="D40" s="335">
        <v>0</v>
      </c>
    </row>
    <row r="41" spans="1:4" ht="9.75" customHeight="1" x14ac:dyDescent="0.25">
      <c r="A41" s="334">
        <v>1253</v>
      </c>
      <c r="B41" s="313" t="s">
        <v>388</v>
      </c>
      <c r="C41" s="335">
        <v>0</v>
      </c>
      <c r="D41" s="335">
        <v>0</v>
      </c>
    </row>
    <row r="42" spans="1:4" ht="9.75" customHeight="1" x14ac:dyDescent="0.25">
      <c r="A42" s="334">
        <v>1254</v>
      </c>
      <c r="B42" s="313" t="s">
        <v>389</v>
      </c>
      <c r="C42" s="335">
        <v>0</v>
      </c>
      <c r="D42" s="335">
        <v>0</v>
      </c>
    </row>
    <row r="43" spans="1:4" ht="9.75" customHeight="1" x14ac:dyDescent="0.25">
      <c r="A43" s="334">
        <v>1259</v>
      </c>
      <c r="B43" s="313" t="s">
        <v>390</v>
      </c>
      <c r="C43" s="335">
        <v>0</v>
      </c>
      <c r="D43" s="335">
        <v>0</v>
      </c>
    </row>
    <row r="44" spans="1:4" ht="9.75" customHeight="1" x14ac:dyDescent="0.25">
      <c r="A44" s="334"/>
      <c r="B44" s="341" t="s">
        <v>498</v>
      </c>
      <c r="C44" s="336">
        <f>C21+C29+C38</f>
        <v>2404483.9899999998</v>
      </c>
      <c r="D44" s="336">
        <f>D21+D29+D38</f>
        <v>0</v>
      </c>
    </row>
    <row r="45" spans="1:4" ht="9.75" customHeight="1" x14ac:dyDescent="0.25">
      <c r="A45" s="313"/>
      <c r="B45" s="313"/>
      <c r="C45" s="313"/>
      <c r="D45" s="313"/>
    </row>
    <row r="46" spans="1:4" ht="9.75" customHeight="1" x14ac:dyDescent="0.25">
      <c r="A46" s="311" t="s">
        <v>499</v>
      </c>
      <c r="B46" s="311"/>
      <c r="C46" s="311"/>
      <c r="D46" s="311"/>
    </row>
    <row r="47" spans="1:4" ht="9.75" customHeight="1" x14ac:dyDescent="0.25">
      <c r="A47" s="315" t="s">
        <v>99</v>
      </c>
      <c r="B47" s="315" t="s">
        <v>100</v>
      </c>
      <c r="C47" s="316">
        <v>2024</v>
      </c>
      <c r="D47" s="316">
        <v>2023</v>
      </c>
    </row>
    <row r="48" spans="1:4" ht="11.25" customHeight="1" x14ac:dyDescent="0.25">
      <c r="A48" s="340">
        <v>3210</v>
      </c>
      <c r="B48" s="342" t="s">
        <v>500</v>
      </c>
      <c r="C48" s="336">
        <v>4961897.66</v>
      </c>
      <c r="D48" s="336">
        <v>-7720496.6299999999</v>
      </c>
    </row>
    <row r="49" spans="1:4" ht="11.25" customHeight="1" x14ac:dyDescent="0.25">
      <c r="A49" s="334"/>
      <c r="B49" s="341" t="s">
        <v>501</v>
      </c>
      <c r="C49" s="336">
        <f>C50+C62+C90+C93</f>
        <v>390329.84</v>
      </c>
      <c r="D49" s="336">
        <v>13408791.66</v>
      </c>
    </row>
    <row r="50" spans="1:4" ht="11.25" customHeight="1" x14ac:dyDescent="0.25">
      <c r="A50" s="340">
        <v>5400</v>
      </c>
      <c r="B50" s="342" t="s">
        <v>262</v>
      </c>
      <c r="C50" s="336">
        <v>0</v>
      </c>
      <c r="D50" s="336">
        <v>0</v>
      </c>
    </row>
    <row r="51" spans="1:4" ht="11.25" customHeight="1" x14ac:dyDescent="0.25">
      <c r="A51" s="334">
        <v>5410</v>
      </c>
      <c r="B51" s="313" t="s">
        <v>502</v>
      </c>
      <c r="C51" s="335">
        <v>0</v>
      </c>
      <c r="D51" s="335">
        <v>0</v>
      </c>
    </row>
    <row r="52" spans="1:4" ht="11.25" customHeight="1" x14ac:dyDescent="0.25">
      <c r="A52" s="334">
        <v>5411</v>
      </c>
      <c r="B52" s="313" t="s">
        <v>264</v>
      </c>
      <c r="C52" s="335">
        <v>0</v>
      </c>
      <c r="D52" s="335">
        <v>0</v>
      </c>
    </row>
    <row r="53" spans="1:4" ht="11.25" customHeight="1" x14ac:dyDescent="0.25">
      <c r="A53" s="334">
        <v>5420</v>
      </c>
      <c r="B53" s="313" t="s">
        <v>503</v>
      </c>
      <c r="C53" s="335">
        <v>0</v>
      </c>
      <c r="D53" s="335">
        <v>0</v>
      </c>
    </row>
    <row r="54" spans="1:4" ht="11.25" customHeight="1" x14ac:dyDescent="0.25">
      <c r="A54" s="334">
        <v>5421</v>
      </c>
      <c r="B54" s="313" t="s">
        <v>267</v>
      </c>
      <c r="C54" s="335">
        <v>0</v>
      </c>
      <c r="D54" s="335">
        <v>0</v>
      </c>
    </row>
    <row r="55" spans="1:4" ht="11.25" customHeight="1" x14ac:dyDescent="0.25">
      <c r="A55" s="334">
        <v>5430</v>
      </c>
      <c r="B55" s="313" t="s">
        <v>504</v>
      </c>
      <c r="C55" s="335">
        <v>0</v>
      </c>
      <c r="D55" s="335">
        <v>0</v>
      </c>
    </row>
    <row r="56" spans="1:4" ht="11.25" customHeight="1" x14ac:dyDescent="0.25">
      <c r="A56" s="334">
        <v>5431</v>
      </c>
      <c r="B56" s="313" t="s">
        <v>270</v>
      </c>
      <c r="C56" s="335">
        <v>0</v>
      </c>
      <c r="D56" s="335">
        <v>0</v>
      </c>
    </row>
    <row r="57" spans="1:4" ht="11.25" customHeight="1" x14ac:dyDescent="0.25">
      <c r="A57" s="334">
        <v>5440</v>
      </c>
      <c r="B57" s="313" t="s">
        <v>505</v>
      </c>
      <c r="C57" s="335">
        <v>0</v>
      </c>
      <c r="D57" s="335">
        <v>0</v>
      </c>
    </row>
    <row r="58" spans="1:4" ht="11.25" customHeight="1" x14ac:dyDescent="0.25">
      <c r="A58" s="334">
        <v>5441</v>
      </c>
      <c r="B58" s="313" t="s">
        <v>505</v>
      </c>
      <c r="C58" s="335">
        <v>0</v>
      </c>
      <c r="D58" s="335">
        <v>0</v>
      </c>
    </row>
    <row r="59" spans="1:4" ht="11.25" customHeight="1" x14ac:dyDescent="0.25">
      <c r="A59" s="334">
        <v>5450</v>
      </c>
      <c r="B59" s="313" t="s">
        <v>506</v>
      </c>
      <c r="C59" s="335">
        <v>0</v>
      </c>
      <c r="D59" s="335">
        <v>0</v>
      </c>
    </row>
    <row r="60" spans="1:4" ht="11.25" customHeight="1" x14ac:dyDescent="0.25">
      <c r="A60" s="334">
        <v>5451</v>
      </c>
      <c r="B60" s="313" t="s">
        <v>274</v>
      </c>
      <c r="C60" s="335">
        <v>0</v>
      </c>
      <c r="D60" s="335">
        <v>0</v>
      </c>
    </row>
    <row r="61" spans="1:4" ht="11.25" customHeight="1" x14ac:dyDescent="0.25">
      <c r="A61" s="334">
        <v>5452</v>
      </c>
      <c r="B61" s="313" t="s">
        <v>275</v>
      </c>
      <c r="C61" s="335">
        <v>0</v>
      </c>
      <c r="D61" s="335">
        <v>0</v>
      </c>
    </row>
    <row r="62" spans="1:4" ht="11.25" customHeight="1" x14ac:dyDescent="0.25">
      <c r="A62" s="340">
        <v>5500</v>
      </c>
      <c r="B62" s="342" t="s">
        <v>276</v>
      </c>
      <c r="C62" s="336">
        <f>C63+C72+C75+C81</f>
        <v>390329.84</v>
      </c>
      <c r="D62" s="336">
        <f>D63+D72+D75+D81</f>
        <v>0</v>
      </c>
    </row>
    <row r="63" spans="1:4" ht="11.25" customHeight="1" x14ac:dyDescent="0.25">
      <c r="A63" s="340">
        <v>5510</v>
      </c>
      <c r="B63" s="342" t="s">
        <v>277</v>
      </c>
      <c r="C63" s="336">
        <f>SUM(C64:C71)</f>
        <v>377878.75</v>
      </c>
      <c r="D63" s="336">
        <f>SUM(D64:D71)</f>
        <v>0</v>
      </c>
    </row>
    <row r="64" spans="1:4" ht="11.25" customHeight="1" x14ac:dyDescent="0.25">
      <c r="A64" s="334">
        <v>5511</v>
      </c>
      <c r="B64" s="313" t="s">
        <v>278</v>
      </c>
      <c r="C64" s="335">
        <v>0</v>
      </c>
      <c r="D64" s="335">
        <v>0</v>
      </c>
    </row>
    <row r="65" spans="1:4" ht="11.25" customHeight="1" x14ac:dyDescent="0.25">
      <c r="A65" s="334">
        <v>5512</v>
      </c>
      <c r="B65" s="313" t="s">
        <v>279</v>
      </c>
      <c r="C65" s="335">
        <v>0</v>
      </c>
      <c r="D65" s="335">
        <v>0</v>
      </c>
    </row>
    <row r="66" spans="1:4" ht="11.25" customHeight="1" x14ac:dyDescent="0.25">
      <c r="A66" s="334">
        <v>5513</v>
      </c>
      <c r="B66" s="313" t="s">
        <v>280</v>
      </c>
      <c r="C66" s="335">
        <v>0</v>
      </c>
      <c r="D66" s="335">
        <v>0</v>
      </c>
    </row>
    <row r="67" spans="1:4" ht="11.25" customHeight="1" x14ac:dyDescent="0.25">
      <c r="A67" s="334">
        <v>5514</v>
      </c>
      <c r="B67" s="313" t="s">
        <v>282</v>
      </c>
      <c r="C67" s="335">
        <v>0</v>
      </c>
      <c r="D67" s="335">
        <v>0</v>
      </c>
    </row>
    <row r="68" spans="1:4" ht="11.25" customHeight="1" x14ac:dyDescent="0.25">
      <c r="A68" s="334">
        <v>5515</v>
      </c>
      <c r="B68" s="313" t="s">
        <v>283</v>
      </c>
      <c r="C68" s="335">
        <v>377878.75</v>
      </c>
      <c r="D68" s="335">
        <v>0</v>
      </c>
    </row>
    <row r="69" spans="1:4" ht="11.25" customHeight="1" x14ac:dyDescent="0.25">
      <c r="A69" s="334">
        <v>5516</v>
      </c>
      <c r="B69" s="313" t="s">
        <v>284</v>
      </c>
      <c r="C69" s="335">
        <v>0</v>
      </c>
      <c r="D69" s="335">
        <v>0</v>
      </c>
    </row>
    <row r="70" spans="1:4" ht="11.25" customHeight="1" x14ac:dyDescent="0.25">
      <c r="A70" s="334">
        <v>5517</v>
      </c>
      <c r="B70" s="313" t="s">
        <v>285</v>
      </c>
      <c r="C70" s="335">
        <v>0</v>
      </c>
      <c r="D70" s="335">
        <v>0</v>
      </c>
    </row>
    <row r="71" spans="1:4" ht="11.25" customHeight="1" x14ac:dyDescent="0.25">
      <c r="A71" s="334">
        <v>5518</v>
      </c>
      <c r="B71" s="313" t="s">
        <v>286</v>
      </c>
      <c r="C71" s="335">
        <v>0</v>
      </c>
      <c r="D71" s="335">
        <v>0</v>
      </c>
    </row>
    <row r="72" spans="1:4" ht="11.25" customHeight="1" x14ac:dyDescent="0.25">
      <c r="A72" s="340">
        <v>5520</v>
      </c>
      <c r="B72" s="342" t="s">
        <v>287</v>
      </c>
      <c r="C72" s="336">
        <f>SUM(C73:C74)</f>
        <v>0</v>
      </c>
      <c r="D72" s="336">
        <f>SUM(D73:D74)</f>
        <v>0</v>
      </c>
    </row>
    <row r="73" spans="1:4" ht="11.25" customHeight="1" x14ac:dyDescent="0.25">
      <c r="A73" s="334">
        <v>5521</v>
      </c>
      <c r="B73" s="313" t="s">
        <v>288</v>
      </c>
      <c r="C73" s="335">
        <v>0</v>
      </c>
      <c r="D73" s="335">
        <v>0</v>
      </c>
    </row>
    <row r="74" spans="1:4" ht="11.25" customHeight="1" x14ac:dyDescent="0.25">
      <c r="A74" s="334">
        <v>5522</v>
      </c>
      <c r="B74" s="313" t="s">
        <v>289</v>
      </c>
      <c r="C74" s="335">
        <v>0</v>
      </c>
      <c r="D74" s="335">
        <v>0</v>
      </c>
    </row>
    <row r="75" spans="1:4" ht="11.25" customHeight="1" x14ac:dyDescent="0.25">
      <c r="A75" s="340">
        <v>5530</v>
      </c>
      <c r="B75" s="342" t="s">
        <v>290</v>
      </c>
      <c r="C75" s="336">
        <f>SUM(C76:C80)</f>
        <v>0</v>
      </c>
      <c r="D75" s="336">
        <v>0</v>
      </c>
    </row>
    <row r="76" spans="1:4" ht="11.25" customHeight="1" x14ac:dyDescent="0.25">
      <c r="A76" s="334">
        <v>5531</v>
      </c>
      <c r="B76" s="313" t="s">
        <v>291</v>
      </c>
      <c r="C76" s="335">
        <v>0</v>
      </c>
      <c r="D76" s="335">
        <v>0</v>
      </c>
    </row>
    <row r="77" spans="1:4" ht="11.25" customHeight="1" x14ac:dyDescent="0.25">
      <c r="A77" s="334">
        <v>5532</v>
      </c>
      <c r="B77" s="313" t="s">
        <v>292</v>
      </c>
      <c r="C77" s="335">
        <v>0</v>
      </c>
      <c r="D77" s="335">
        <v>0</v>
      </c>
    </row>
    <row r="78" spans="1:4" ht="11.25" customHeight="1" x14ac:dyDescent="0.25">
      <c r="A78" s="334">
        <v>5533</v>
      </c>
      <c r="B78" s="313" t="s">
        <v>293</v>
      </c>
      <c r="C78" s="335">
        <v>0</v>
      </c>
      <c r="D78" s="335">
        <v>0</v>
      </c>
    </row>
    <row r="79" spans="1:4" ht="11.25" customHeight="1" x14ac:dyDescent="0.25">
      <c r="A79" s="334">
        <v>5534</v>
      </c>
      <c r="B79" s="313" t="s">
        <v>294</v>
      </c>
      <c r="C79" s="335">
        <v>0</v>
      </c>
      <c r="D79" s="335">
        <v>0</v>
      </c>
    </row>
    <row r="80" spans="1:4" ht="11.25" customHeight="1" x14ac:dyDescent="0.25">
      <c r="A80" s="334">
        <v>5535</v>
      </c>
      <c r="B80" s="313" t="s">
        <v>295</v>
      </c>
      <c r="C80" s="335">
        <v>0</v>
      </c>
      <c r="D80" s="335">
        <v>0</v>
      </c>
    </row>
    <row r="81" spans="1:4" ht="11.25" customHeight="1" x14ac:dyDescent="0.25">
      <c r="A81" s="340">
        <v>5590</v>
      </c>
      <c r="B81" s="342" t="s">
        <v>297</v>
      </c>
      <c r="C81" s="336">
        <f>SUM(C82:C89)</f>
        <v>12451.09</v>
      </c>
      <c r="D81" s="336">
        <v>0</v>
      </c>
    </row>
    <row r="82" spans="1:4" ht="11.25" customHeight="1" x14ac:dyDescent="0.25">
      <c r="A82" s="334">
        <v>5591</v>
      </c>
      <c r="B82" s="313" t="s">
        <v>298</v>
      </c>
      <c r="C82" s="335">
        <v>0</v>
      </c>
      <c r="D82" s="335">
        <v>0</v>
      </c>
    </row>
    <row r="83" spans="1:4" ht="11.25" customHeight="1" x14ac:dyDescent="0.25">
      <c r="A83" s="334">
        <v>5592</v>
      </c>
      <c r="B83" s="313" t="s">
        <v>299</v>
      </c>
      <c r="C83" s="335">
        <v>0</v>
      </c>
      <c r="D83" s="335">
        <v>0</v>
      </c>
    </row>
    <row r="84" spans="1:4" ht="11.25" customHeight="1" x14ac:dyDescent="0.25">
      <c r="A84" s="334">
        <v>5593</v>
      </c>
      <c r="B84" s="313" t="s">
        <v>300</v>
      </c>
      <c r="C84" s="335">
        <v>0</v>
      </c>
      <c r="D84" s="335">
        <v>0</v>
      </c>
    </row>
    <row r="85" spans="1:4" ht="11.25" customHeight="1" x14ac:dyDescent="0.25">
      <c r="A85" s="334">
        <v>5594</v>
      </c>
      <c r="B85" s="313" t="s">
        <v>507</v>
      </c>
      <c r="C85" s="335">
        <v>0</v>
      </c>
      <c r="D85" s="335">
        <v>0</v>
      </c>
    </row>
    <row r="86" spans="1:4" ht="11.25" customHeight="1" x14ac:dyDescent="0.25">
      <c r="A86" s="334">
        <v>5595</v>
      </c>
      <c r="B86" s="313" t="s">
        <v>302</v>
      </c>
      <c r="C86" s="335">
        <v>0</v>
      </c>
      <c r="D86" s="335">
        <v>0</v>
      </c>
    </row>
    <row r="87" spans="1:4" ht="11.25" customHeight="1" x14ac:dyDescent="0.25">
      <c r="A87" s="334">
        <v>5596</v>
      </c>
      <c r="B87" s="313" t="s">
        <v>183</v>
      </c>
      <c r="C87" s="335">
        <v>0</v>
      </c>
      <c r="D87" s="335">
        <v>0</v>
      </c>
    </row>
    <row r="88" spans="1:4" ht="11.25" customHeight="1" x14ac:dyDescent="0.25">
      <c r="A88" s="334">
        <v>5597</v>
      </c>
      <c r="B88" s="313" t="s">
        <v>303</v>
      </c>
      <c r="C88" s="335">
        <v>0</v>
      </c>
      <c r="D88" s="335">
        <v>0</v>
      </c>
    </row>
    <row r="89" spans="1:4" ht="11.25" customHeight="1" x14ac:dyDescent="0.25">
      <c r="A89" s="334">
        <v>5599</v>
      </c>
      <c r="B89" s="313" t="s">
        <v>305</v>
      </c>
      <c r="C89" s="335">
        <v>12451.09</v>
      </c>
      <c r="D89" s="335">
        <v>0</v>
      </c>
    </row>
    <row r="90" spans="1:4" ht="11.25" customHeight="1" x14ac:dyDescent="0.25">
      <c r="A90" s="340">
        <v>5600</v>
      </c>
      <c r="B90" s="342" t="s">
        <v>306</v>
      </c>
      <c r="C90" s="336">
        <v>0</v>
      </c>
      <c r="D90" s="336">
        <v>0</v>
      </c>
    </row>
    <row r="91" spans="1:4" ht="11.25" customHeight="1" x14ac:dyDescent="0.25">
      <c r="A91" s="340">
        <v>5610</v>
      </c>
      <c r="B91" s="342" t="s">
        <v>307</v>
      </c>
      <c r="C91" s="336">
        <v>0</v>
      </c>
      <c r="D91" s="336">
        <v>0</v>
      </c>
    </row>
    <row r="92" spans="1:4" ht="11.25" customHeight="1" x14ac:dyDescent="0.25">
      <c r="A92" s="334">
        <v>5611</v>
      </c>
      <c r="B92" s="313" t="s">
        <v>308</v>
      </c>
      <c r="C92" s="335">
        <v>0</v>
      </c>
      <c r="D92" s="335">
        <v>0</v>
      </c>
    </row>
    <row r="93" spans="1:4" ht="11.25" customHeight="1" x14ac:dyDescent="0.25">
      <c r="A93" s="340">
        <v>2110</v>
      </c>
      <c r="B93" s="343" t="s">
        <v>508</v>
      </c>
      <c r="C93" s="336">
        <v>0</v>
      </c>
      <c r="D93" s="336">
        <v>0</v>
      </c>
    </row>
    <row r="94" spans="1:4" ht="11.25" customHeight="1" x14ac:dyDescent="0.25">
      <c r="A94" s="334">
        <v>2111</v>
      </c>
      <c r="B94" s="313" t="s">
        <v>509</v>
      </c>
      <c r="C94" s="335">
        <v>0</v>
      </c>
      <c r="D94" s="335">
        <v>0</v>
      </c>
    </row>
    <row r="95" spans="1:4" ht="11.25" customHeight="1" x14ac:dyDescent="0.25">
      <c r="A95" s="334">
        <v>2112</v>
      </c>
      <c r="B95" s="313" t="s">
        <v>510</v>
      </c>
      <c r="C95" s="335">
        <v>0</v>
      </c>
      <c r="D95" s="335">
        <v>0</v>
      </c>
    </row>
    <row r="96" spans="1:4" ht="11.25" customHeight="1" x14ac:dyDescent="0.25">
      <c r="A96" s="334">
        <v>2112</v>
      </c>
      <c r="B96" s="313" t="s">
        <v>511</v>
      </c>
      <c r="C96" s="335">
        <v>0</v>
      </c>
      <c r="D96" s="335">
        <v>0</v>
      </c>
    </row>
    <row r="97" spans="1:4" ht="11.25" customHeight="1" x14ac:dyDescent="0.25">
      <c r="A97" s="334">
        <v>2115</v>
      </c>
      <c r="B97" s="313" t="s">
        <v>512</v>
      </c>
      <c r="C97" s="335">
        <v>0</v>
      </c>
      <c r="D97" s="335">
        <v>0</v>
      </c>
    </row>
    <row r="98" spans="1:4" ht="11.25" customHeight="1" x14ac:dyDescent="0.25">
      <c r="A98" s="334">
        <v>2114</v>
      </c>
      <c r="B98" s="313" t="s">
        <v>513</v>
      </c>
      <c r="C98" s="335">
        <v>0</v>
      </c>
      <c r="D98" s="335">
        <v>0</v>
      </c>
    </row>
    <row r="99" spans="1:4" ht="11.25" customHeight="1" x14ac:dyDescent="0.25">
      <c r="A99" s="340">
        <v>5120</v>
      </c>
      <c r="B99" s="343" t="s">
        <v>348</v>
      </c>
      <c r="C99" s="336">
        <v>0</v>
      </c>
      <c r="D99" s="336">
        <v>0</v>
      </c>
    </row>
    <row r="100" spans="1:4" ht="11.25" customHeight="1" x14ac:dyDescent="0.25">
      <c r="A100" s="334">
        <v>5120</v>
      </c>
      <c r="B100" s="325" t="s">
        <v>348</v>
      </c>
      <c r="C100" s="335">
        <v>0</v>
      </c>
      <c r="D100" s="335">
        <v>0</v>
      </c>
    </row>
    <row r="101" spans="1:4" ht="9.75" customHeight="1" x14ac:dyDescent="0.25">
      <c r="A101" s="334"/>
      <c r="B101" s="341" t="s">
        <v>514</v>
      </c>
      <c r="C101" s="336">
        <f>C102+C124</f>
        <v>7531.33</v>
      </c>
      <c r="D101" s="336">
        <v>0</v>
      </c>
    </row>
    <row r="102" spans="1:4" ht="9.75" customHeight="1" x14ac:dyDescent="0.25">
      <c r="A102" s="340">
        <v>4300</v>
      </c>
      <c r="B102" s="341" t="s">
        <v>37</v>
      </c>
      <c r="C102" s="335">
        <f>C103+C106+C112+C114+C116</f>
        <v>7531.33</v>
      </c>
      <c r="D102" s="335">
        <v>0</v>
      </c>
    </row>
    <row r="103" spans="1:4" ht="9.75" customHeight="1" x14ac:dyDescent="0.25">
      <c r="A103" s="340">
        <v>4310</v>
      </c>
      <c r="B103" s="341" t="s">
        <v>167</v>
      </c>
      <c r="C103" s="336">
        <v>0</v>
      </c>
      <c r="D103" s="336">
        <v>0</v>
      </c>
    </row>
    <row r="104" spans="1:4" ht="9.75" customHeight="1" x14ac:dyDescent="0.25">
      <c r="A104" s="334">
        <v>4311</v>
      </c>
      <c r="B104" s="344" t="s">
        <v>168</v>
      </c>
      <c r="C104" s="335">
        <v>0</v>
      </c>
      <c r="D104" s="335">
        <v>0</v>
      </c>
    </row>
    <row r="105" spans="1:4" ht="9.75" customHeight="1" x14ac:dyDescent="0.25">
      <c r="A105" s="334">
        <v>4319</v>
      </c>
      <c r="B105" s="344" t="s">
        <v>169</v>
      </c>
      <c r="C105" s="335">
        <v>0</v>
      </c>
      <c r="D105" s="335">
        <v>0</v>
      </c>
    </row>
    <row r="106" spans="1:4" ht="9.75" customHeight="1" x14ac:dyDescent="0.25">
      <c r="A106" s="340">
        <v>4320</v>
      </c>
      <c r="B106" s="341" t="s">
        <v>170</v>
      </c>
      <c r="C106" s="336">
        <v>0</v>
      </c>
      <c r="D106" s="336">
        <v>0</v>
      </c>
    </row>
    <row r="107" spans="1:4" ht="9.75" customHeight="1" x14ac:dyDescent="0.25">
      <c r="A107" s="334">
        <v>4321</v>
      </c>
      <c r="B107" s="344" t="s">
        <v>171</v>
      </c>
      <c r="C107" s="335">
        <v>0</v>
      </c>
      <c r="D107" s="335">
        <v>0</v>
      </c>
    </row>
    <row r="108" spans="1:4" ht="9.75" customHeight="1" x14ac:dyDescent="0.25">
      <c r="A108" s="334">
        <v>4322</v>
      </c>
      <c r="B108" s="344" t="s">
        <v>172</v>
      </c>
      <c r="C108" s="335">
        <v>0</v>
      </c>
      <c r="D108" s="335">
        <v>0</v>
      </c>
    </row>
    <row r="109" spans="1:4" ht="9.75" customHeight="1" x14ac:dyDescent="0.25">
      <c r="A109" s="334">
        <v>4323</v>
      </c>
      <c r="B109" s="344" t="s">
        <v>173</v>
      </c>
      <c r="C109" s="335">
        <v>0</v>
      </c>
      <c r="D109" s="335">
        <v>0</v>
      </c>
    </row>
    <row r="110" spans="1:4" ht="9.75" customHeight="1" x14ac:dyDescent="0.25">
      <c r="A110" s="334">
        <v>4324</v>
      </c>
      <c r="B110" s="344" t="s">
        <v>174</v>
      </c>
      <c r="C110" s="335">
        <v>0</v>
      </c>
      <c r="D110" s="335">
        <v>0</v>
      </c>
    </row>
    <row r="111" spans="1:4" ht="9.75" customHeight="1" x14ac:dyDescent="0.25">
      <c r="A111" s="334">
        <v>4325</v>
      </c>
      <c r="B111" s="344" t="s">
        <v>175</v>
      </c>
      <c r="C111" s="335">
        <v>0</v>
      </c>
      <c r="D111" s="335">
        <v>0</v>
      </c>
    </row>
    <row r="112" spans="1:4" ht="9.75" customHeight="1" x14ac:dyDescent="0.25">
      <c r="A112" s="340">
        <v>4330</v>
      </c>
      <c r="B112" s="341" t="s">
        <v>177</v>
      </c>
      <c r="C112" s="336">
        <v>0</v>
      </c>
      <c r="D112" s="336">
        <v>0</v>
      </c>
    </row>
    <row r="113" spans="1:4" ht="9.75" customHeight="1" x14ac:dyDescent="0.25">
      <c r="A113" s="334">
        <v>4331</v>
      </c>
      <c r="B113" s="344" t="s">
        <v>177</v>
      </c>
      <c r="C113" s="335">
        <v>0</v>
      </c>
      <c r="D113" s="335">
        <v>0</v>
      </c>
    </row>
    <row r="114" spans="1:4" ht="9.75" customHeight="1" x14ac:dyDescent="0.25">
      <c r="A114" s="340">
        <v>4340</v>
      </c>
      <c r="B114" s="341" t="s">
        <v>178</v>
      </c>
      <c r="C114" s="336">
        <f>C115</f>
        <v>0</v>
      </c>
      <c r="D114" s="336">
        <v>0</v>
      </c>
    </row>
    <row r="115" spans="1:4" ht="9.75" customHeight="1" x14ac:dyDescent="0.25">
      <c r="A115" s="334">
        <v>4341</v>
      </c>
      <c r="B115" s="344" t="s">
        <v>178</v>
      </c>
      <c r="C115" s="335">
        <v>0</v>
      </c>
      <c r="D115" s="335">
        <v>0</v>
      </c>
    </row>
    <row r="116" spans="1:4" ht="9.75" customHeight="1" x14ac:dyDescent="0.25">
      <c r="A116" s="340">
        <v>4390</v>
      </c>
      <c r="B116" s="341" t="s">
        <v>179</v>
      </c>
      <c r="C116" s="336">
        <f>SUM(C117:C123)</f>
        <v>7531.33</v>
      </c>
      <c r="D116" s="336">
        <v>0</v>
      </c>
    </row>
    <row r="117" spans="1:4" ht="9.75" customHeight="1" x14ac:dyDescent="0.25">
      <c r="A117" s="334">
        <v>4392</v>
      </c>
      <c r="B117" s="344" t="s">
        <v>180</v>
      </c>
      <c r="C117" s="335">
        <v>7227.63</v>
      </c>
      <c r="D117" s="335">
        <v>0</v>
      </c>
    </row>
    <row r="118" spans="1:4" ht="9.75" customHeight="1" x14ac:dyDescent="0.25">
      <c r="A118" s="334">
        <v>4393</v>
      </c>
      <c r="B118" s="344" t="s">
        <v>181</v>
      </c>
      <c r="C118" s="335">
        <v>0</v>
      </c>
      <c r="D118" s="335">
        <v>0</v>
      </c>
    </row>
    <row r="119" spans="1:4" ht="9.75" customHeight="1" x14ac:dyDescent="0.25">
      <c r="A119" s="334">
        <v>4394</v>
      </c>
      <c r="B119" s="344" t="s">
        <v>182</v>
      </c>
      <c r="C119" s="335">
        <v>0</v>
      </c>
      <c r="D119" s="335">
        <v>0</v>
      </c>
    </row>
    <row r="120" spans="1:4" ht="9.75" customHeight="1" x14ac:dyDescent="0.25">
      <c r="A120" s="334">
        <v>4395</v>
      </c>
      <c r="B120" s="344" t="s">
        <v>183</v>
      </c>
      <c r="C120" s="335">
        <v>0</v>
      </c>
      <c r="D120" s="335">
        <v>0</v>
      </c>
    </row>
    <row r="121" spans="1:4" ht="9.75" customHeight="1" x14ac:dyDescent="0.25">
      <c r="A121" s="334">
        <v>4396</v>
      </c>
      <c r="B121" s="344" t="s">
        <v>184</v>
      </c>
      <c r="C121" s="335">
        <v>0</v>
      </c>
      <c r="D121" s="335">
        <v>0</v>
      </c>
    </row>
    <row r="122" spans="1:4" ht="9.75" customHeight="1" x14ac:dyDescent="0.25">
      <c r="A122" s="334">
        <v>4397</v>
      </c>
      <c r="B122" s="344" t="s">
        <v>185</v>
      </c>
      <c r="C122" s="335">
        <v>0</v>
      </c>
      <c r="D122" s="335">
        <v>0</v>
      </c>
    </row>
    <row r="123" spans="1:4" ht="9.75" customHeight="1" x14ac:dyDescent="0.25">
      <c r="A123" s="334">
        <v>4399</v>
      </c>
      <c r="B123" s="344" t="s">
        <v>179</v>
      </c>
      <c r="C123" s="335">
        <v>303.7</v>
      </c>
      <c r="D123" s="335">
        <v>0</v>
      </c>
    </row>
    <row r="124" spans="1:4" ht="11.25" customHeight="1" x14ac:dyDescent="0.25">
      <c r="A124" s="340">
        <v>1120</v>
      </c>
      <c r="B124" s="343" t="s">
        <v>515</v>
      </c>
      <c r="C124" s="336">
        <v>0</v>
      </c>
      <c r="D124" s="336">
        <v>0</v>
      </c>
    </row>
    <row r="125" spans="1:4" ht="11.25" customHeight="1" x14ac:dyDescent="0.25">
      <c r="A125" s="334">
        <v>1124</v>
      </c>
      <c r="B125" s="325" t="s">
        <v>516</v>
      </c>
      <c r="C125" s="335">
        <v>0</v>
      </c>
      <c r="D125" s="335">
        <v>0</v>
      </c>
    </row>
    <row r="126" spans="1:4" ht="11.25" customHeight="1" x14ac:dyDescent="0.25">
      <c r="A126" s="334">
        <v>1124</v>
      </c>
      <c r="B126" s="325" t="s">
        <v>517</v>
      </c>
      <c r="C126" s="335">
        <v>0</v>
      </c>
      <c r="D126" s="335">
        <v>0</v>
      </c>
    </row>
    <row r="127" spans="1:4" ht="11.25" customHeight="1" x14ac:dyDescent="0.25">
      <c r="A127" s="334">
        <v>1124</v>
      </c>
      <c r="B127" s="325" t="s">
        <v>518</v>
      </c>
      <c r="C127" s="335">
        <v>0</v>
      </c>
      <c r="D127" s="335">
        <v>0</v>
      </c>
    </row>
    <row r="128" spans="1:4" ht="11.25" customHeight="1" x14ac:dyDescent="0.25">
      <c r="A128" s="334">
        <v>1124</v>
      </c>
      <c r="B128" s="325" t="s">
        <v>519</v>
      </c>
      <c r="C128" s="335">
        <v>0</v>
      </c>
      <c r="D128" s="335">
        <v>0</v>
      </c>
    </row>
    <row r="129" spans="1:4" ht="11.25" customHeight="1" x14ac:dyDescent="0.25">
      <c r="A129" s="334">
        <v>1124</v>
      </c>
      <c r="B129" s="325" t="s">
        <v>520</v>
      </c>
      <c r="C129" s="335">
        <v>0</v>
      </c>
      <c r="D129" s="335">
        <v>0</v>
      </c>
    </row>
    <row r="130" spans="1:4" ht="11.25" customHeight="1" x14ac:dyDescent="0.25">
      <c r="A130" s="334">
        <v>1124</v>
      </c>
      <c r="B130" s="325" t="s">
        <v>521</v>
      </c>
      <c r="C130" s="335">
        <v>0</v>
      </c>
      <c r="D130" s="335">
        <v>0</v>
      </c>
    </row>
    <row r="131" spans="1:4" ht="11.25" customHeight="1" x14ac:dyDescent="0.25">
      <c r="A131" s="334">
        <v>1122</v>
      </c>
      <c r="B131" s="325" t="s">
        <v>522</v>
      </c>
      <c r="C131" s="335">
        <v>0</v>
      </c>
      <c r="D131" s="335">
        <v>0</v>
      </c>
    </row>
    <row r="132" spans="1:4" ht="11.25" customHeight="1" x14ac:dyDescent="0.25">
      <c r="A132" s="334">
        <v>1122</v>
      </c>
      <c r="B132" s="325" t="s">
        <v>523</v>
      </c>
      <c r="C132" s="335">
        <v>0</v>
      </c>
      <c r="D132" s="335">
        <v>0</v>
      </c>
    </row>
    <row r="133" spans="1:4" ht="11.25" customHeight="1" x14ac:dyDescent="0.25">
      <c r="A133" s="334">
        <v>1122</v>
      </c>
      <c r="B133" s="325" t="s">
        <v>524</v>
      </c>
      <c r="C133" s="335">
        <v>0</v>
      </c>
      <c r="D133" s="335">
        <v>0</v>
      </c>
    </row>
    <row r="134" spans="1:4" ht="11.25" customHeight="1" x14ac:dyDescent="0.25">
      <c r="A134" s="340">
        <v>5120</v>
      </c>
      <c r="B134" s="343" t="s">
        <v>348</v>
      </c>
      <c r="C134" s="336">
        <v>0</v>
      </c>
      <c r="D134" s="336">
        <v>0</v>
      </c>
    </row>
    <row r="135" spans="1:4" ht="11.25" customHeight="1" x14ac:dyDescent="0.25">
      <c r="A135" s="334">
        <v>5120</v>
      </c>
      <c r="B135" s="325" t="s">
        <v>348</v>
      </c>
      <c r="C135" s="335">
        <v>0</v>
      </c>
      <c r="D135" s="335">
        <v>0</v>
      </c>
    </row>
    <row r="136" spans="1:4" ht="11.25" customHeight="1" x14ac:dyDescent="0.25">
      <c r="A136" s="334"/>
      <c r="B136" s="345" t="s">
        <v>525</v>
      </c>
      <c r="C136" s="336">
        <f>C48+C49-C101</f>
        <v>5344696.17</v>
      </c>
      <c r="D136" s="336">
        <f>D48+D49-D101</f>
        <v>5688295.0300000003</v>
      </c>
    </row>
    <row r="137" spans="1:4" ht="9" customHeight="1" x14ac:dyDescent="0.25">
      <c r="A137" s="313"/>
      <c r="B137" s="313"/>
      <c r="C137" s="313"/>
      <c r="D137" s="313"/>
    </row>
    <row r="138" spans="1:4" ht="9.75" customHeight="1" x14ac:dyDescent="0.25">
      <c r="A138" s="313"/>
      <c r="B138" s="313" t="s">
        <v>309</v>
      </c>
      <c r="C138" s="313"/>
      <c r="D138" s="313"/>
    </row>
    <row r="140" spans="1:4" ht="15" customHeight="1" x14ac:dyDescent="0.25">
      <c r="B140" s="280"/>
      <c r="C140" s="280"/>
      <c r="D140" s="280"/>
    </row>
    <row r="141" spans="1:4" ht="15" customHeight="1" x14ac:dyDescent="0.25">
      <c r="B141" s="280"/>
      <c r="C141" s="280"/>
      <c r="D141" s="280"/>
    </row>
    <row r="142" spans="1:4" ht="15" customHeight="1" x14ac:dyDescent="0.25">
      <c r="B142" s="281"/>
      <c r="C142" s="280"/>
      <c r="D142" s="280"/>
    </row>
    <row r="143" spans="1:4" ht="15" customHeight="1" x14ac:dyDescent="0.25">
      <c r="B143" s="280"/>
      <c r="C143" s="280"/>
      <c r="D143" s="280"/>
    </row>
    <row r="144" spans="1:4" ht="15" customHeight="1" x14ac:dyDescent="0.25">
      <c r="B144" s="280"/>
      <c r="C144" s="280"/>
      <c r="D144" s="280"/>
    </row>
    <row r="145" spans="2:4" ht="15" customHeight="1" x14ac:dyDescent="0.25">
      <c r="B145" s="280"/>
      <c r="C145" s="280"/>
      <c r="D145" s="280"/>
    </row>
    <row r="146" spans="2:4" ht="15" customHeight="1" x14ac:dyDescent="0.25">
      <c r="B146" s="280"/>
      <c r="C146" s="280"/>
      <c r="D146" s="280"/>
    </row>
    <row r="147" spans="2:4" ht="15" customHeight="1" x14ac:dyDescent="0.25">
      <c r="B147" s="280"/>
      <c r="C147" s="280"/>
      <c r="D147" s="280"/>
    </row>
    <row r="148" spans="2:4" ht="15" customHeight="1" x14ac:dyDescent="0.25">
      <c r="B148" s="280"/>
      <c r="C148" s="280"/>
      <c r="D148" s="280"/>
    </row>
    <row r="149" spans="2:4" ht="15" customHeight="1" x14ac:dyDescent="0.25">
      <c r="B149" s="280"/>
      <c r="C149" s="280"/>
      <c r="D149" s="280"/>
    </row>
    <row r="150" spans="2:4" ht="15" customHeight="1" x14ac:dyDescent="0.25">
      <c r="B150" s="280"/>
      <c r="C150" s="280"/>
      <c r="D150" s="280"/>
    </row>
    <row r="151" spans="2:4" ht="15" customHeight="1" x14ac:dyDescent="0.25">
      <c r="B151" s="280"/>
      <c r="C151" s="280"/>
      <c r="D151" s="280"/>
    </row>
  </sheetData>
  <mergeCells count="4">
    <mergeCell ref="A1:C1"/>
    <mergeCell ref="A2:C2"/>
    <mergeCell ref="A3:C3"/>
    <mergeCell ref="A4:C4"/>
  </mergeCells>
  <pageMargins left="0.7" right="0.7" top="0.75" bottom="0.75" header="0" footer="0"/>
  <pageSetup paperSize="9" orientation="landscape" r:id="rId1"/>
  <rowBreaks count="1" manualBreakCount="1">
    <brk id="8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24"/>
  <sheetViews>
    <sheetView showGridLines="0" view="pageBreakPreview" zoomScaleNormal="100" zoomScaleSheetLayoutView="100" workbookViewId="0">
      <selection sqref="A1:C1"/>
    </sheetView>
  </sheetViews>
  <sheetFormatPr baseColWidth="10" defaultColWidth="13" defaultRowHeight="15" customHeight="1" x14ac:dyDescent="0.25"/>
  <cols>
    <col min="1" max="1" width="3.7109375" style="308" customWidth="1"/>
    <col min="2" max="2" width="57.28515625" style="308" customWidth="1"/>
    <col min="3" max="3" width="16.140625" style="308" customWidth="1"/>
    <col min="4" max="26" width="10.28515625" style="308" customWidth="1"/>
    <col min="27" max="16384" width="13" style="308"/>
  </cols>
  <sheetData>
    <row r="1" spans="1:3" ht="11.25" customHeight="1" x14ac:dyDescent="0.25">
      <c r="A1" s="565" t="s">
        <v>1988</v>
      </c>
      <c r="B1" s="566"/>
      <c r="C1" s="567"/>
    </row>
    <row r="2" spans="1:3" ht="11.25" customHeight="1" x14ac:dyDescent="0.25">
      <c r="A2" s="568" t="s">
        <v>526</v>
      </c>
      <c r="B2" s="563"/>
      <c r="C2" s="569"/>
    </row>
    <row r="3" spans="1:3" ht="11.25" customHeight="1" x14ac:dyDescent="0.25">
      <c r="A3" s="568" t="s">
        <v>637</v>
      </c>
      <c r="B3" s="563"/>
      <c r="C3" s="569"/>
    </row>
    <row r="4" spans="1:3" ht="9.75" customHeight="1" x14ac:dyDescent="0.25">
      <c r="A4" s="570" t="s">
        <v>527</v>
      </c>
      <c r="B4" s="571"/>
      <c r="C4" s="572"/>
    </row>
    <row r="5" spans="1:3" ht="9.75" customHeight="1" x14ac:dyDescent="0.25">
      <c r="A5" s="573" t="s">
        <v>528</v>
      </c>
      <c r="B5" s="574"/>
      <c r="C5" s="346">
        <v>2024</v>
      </c>
    </row>
    <row r="6" spans="1:3" ht="9.75" customHeight="1" x14ac:dyDescent="0.25">
      <c r="A6" s="347" t="s">
        <v>529</v>
      </c>
      <c r="B6" s="347"/>
      <c r="C6" s="348">
        <v>52182276.18</v>
      </c>
    </row>
    <row r="7" spans="1:3" ht="7.5" customHeight="1" x14ac:dyDescent="0.25">
      <c r="A7" s="325"/>
      <c r="B7" s="349"/>
      <c r="C7" s="350"/>
    </row>
    <row r="8" spans="1:3" ht="9.75" customHeight="1" x14ac:dyDescent="0.25">
      <c r="A8" s="351" t="s">
        <v>530</v>
      </c>
      <c r="B8" s="351"/>
      <c r="C8" s="352">
        <f>SUM(C9:C14)</f>
        <v>7531.33</v>
      </c>
    </row>
    <row r="9" spans="1:3" ht="9.75" customHeight="1" x14ac:dyDescent="0.25">
      <c r="A9" s="353" t="s">
        <v>531</v>
      </c>
      <c r="B9" s="354" t="s">
        <v>167</v>
      </c>
      <c r="C9" s="355">
        <v>0</v>
      </c>
    </row>
    <row r="10" spans="1:3" ht="9.75" customHeight="1" x14ac:dyDescent="0.25">
      <c r="A10" s="356" t="s">
        <v>532</v>
      </c>
      <c r="B10" s="357" t="s">
        <v>533</v>
      </c>
      <c r="C10" s="355">
        <v>0</v>
      </c>
    </row>
    <row r="11" spans="1:3" ht="9.75" customHeight="1" x14ac:dyDescent="0.25">
      <c r="A11" s="356" t="s">
        <v>534</v>
      </c>
      <c r="B11" s="357" t="s">
        <v>177</v>
      </c>
      <c r="C11" s="355">
        <v>0</v>
      </c>
    </row>
    <row r="12" spans="1:3" ht="9.75" customHeight="1" x14ac:dyDescent="0.25">
      <c r="A12" s="356" t="s">
        <v>535</v>
      </c>
      <c r="B12" s="357" t="s">
        <v>178</v>
      </c>
      <c r="C12" s="355">
        <v>0</v>
      </c>
    </row>
    <row r="13" spans="1:3" ht="9.75" customHeight="1" x14ac:dyDescent="0.25">
      <c r="A13" s="356" t="s">
        <v>536</v>
      </c>
      <c r="B13" s="357" t="s">
        <v>179</v>
      </c>
      <c r="C13" s="355">
        <v>7227.63</v>
      </c>
    </row>
    <row r="14" spans="1:3" ht="9.75" customHeight="1" x14ac:dyDescent="0.25">
      <c r="A14" s="358" t="s">
        <v>537</v>
      </c>
      <c r="B14" s="359" t="s">
        <v>538</v>
      </c>
      <c r="C14" s="355">
        <v>303.7</v>
      </c>
    </row>
    <row r="15" spans="1:3" ht="7.5" customHeight="1" x14ac:dyDescent="0.25">
      <c r="A15" s="325"/>
      <c r="B15" s="360"/>
      <c r="C15" s="361"/>
    </row>
    <row r="16" spans="1:3" ht="9.75" customHeight="1" x14ac:dyDescent="0.25">
      <c r="A16" s="351" t="s">
        <v>539</v>
      </c>
      <c r="B16" s="349"/>
      <c r="C16" s="352">
        <f>SUM(C17:C19)</f>
        <v>0</v>
      </c>
    </row>
    <row r="17" spans="1:6" ht="9.75" customHeight="1" x14ac:dyDescent="0.25">
      <c r="A17" s="362">
        <v>3.1</v>
      </c>
      <c r="B17" s="357" t="s">
        <v>540</v>
      </c>
      <c r="C17" s="355">
        <v>0</v>
      </c>
    </row>
    <row r="18" spans="1:6" ht="9.75" customHeight="1" x14ac:dyDescent="0.25">
      <c r="A18" s="363">
        <v>3.2</v>
      </c>
      <c r="B18" s="357" t="s">
        <v>541</v>
      </c>
      <c r="C18" s="355">
        <v>0</v>
      </c>
    </row>
    <row r="19" spans="1:6" ht="9.75" customHeight="1" x14ac:dyDescent="0.25">
      <c r="A19" s="363">
        <v>3.3</v>
      </c>
      <c r="B19" s="359" t="s">
        <v>542</v>
      </c>
      <c r="C19" s="355">
        <v>0</v>
      </c>
    </row>
    <row r="20" spans="1:6" ht="7.5" customHeight="1" x14ac:dyDescent="0.25">
      <c r="A20" s="325"/>
      <c r="B20" s="359"/>
      <c r="C20" s="364"/>
    </row>
    <row r="21" spans="1:6" ht="9.75" customHeight="1" x14ac:dyDescent="0.25">
      <c r="A21" s="365" t="s">
        <v>543</v>
      </c>
      <c r="B21" s="365"/>
      <c r="C21" s="348">
        <f>C6+C8-C16</f>
        <v>52189807.509999998</v>
      </c>
      <c r="E21" s="366"/>
      <c r="F21" s="323"/>
    </row>
    <row r="22" spans="1:6" ht="9.75" customHeight="1" x14ac:dyDescent="0.25">
      <c r="A22" s="325"/>
      <c r="B22" s="325"/>
      <c r="C22" s="325"/>
    </row>
    <row r="23" spans="1:6" ht="9.75" customHeight="1" x14ac:dyDescent="0.25">
      <c r="A23" s="313" t="s">
        <v>1977</v>
      </c>
      <c r="C23" s="325"/>
    </row>
    <row r="24" spans="1:6" ht="15" customHeight="1" x14ac:dyDescent="0.25">
      <c r="A24" s="313" t="s">
        <v>1978</v>
      </c>
    </row>
  </sheetData>
  <mergeCells count="5">
    <mergeCell ref="A1:C1"/>
    <mergeCell ref="A2:C2"/>
    <mergeCell ref="A3:C3"/>
    <mergeCell ref="A4:C4"/>
    <mergeCell ref="A5:B5"/>
  </mergeCells>
  <pageMargins left="0.7" right="0.7" top="0.75" bottom="0.75" header="0" footer="0"/>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43"/>
  <sheetViews>
    <sheetView showGridLines="0" view="pageBreakPreview" zoomScaleNormal="100" zoomScaleSheetLayoutView="100" workbookViewId="0">
      <selection sqref="A1:C1"/>
    </sheetView>
  </sheetViews>
  <sheetFormatPr baseColWidth="10" defaultColWidth="13" defaultRowHeight="15" customHeight="1" x14ac:dyDescent="0.25"/>
  <cols>
    <col min="1" max="1" width="3.42578125" style="308" customWidth="1"/>
    <col min="2" max="2" width="56.28515625" style="308" customWidth="1"/>
    <col min="3" max="3" width="16.140625" style="308" customWidth="1"/>
    <col min="4" max="26" width="10.28515625" style="308" customWidth="1"/>
    <col min="27" max="16384" width="13" style="308"/>
  </cols>
  <sheetData>
    <row r="1" spans="1:3" ht="11.25" customHeight="1" x14ac:dyDescent="0.25">
      <c r="A1" s="575" t="s">
        <v>1988</v>
      </c>
      <c r="B1" s="566"/>
      <c r="C1" s="567"/>
    </row>
    <row r="2" spans="1:3" ht="11.25" customHeight="1" x14ac:dyDescent="0.25">
      <c r="A2" s="576" t="s">
        <v>544</v>
      </c>
      <c r="B2" s="563"/>
      <c r="C2" s="569"/>
    </row>
    <row r="3" spans="1:3" ht="11.25" customHeight="1" x14ac:dyDescent="0.25">
      <c r="A3" s="576" t="s">
        <v>637</v>
      </c>
      <c r="B3" s="563"/>
      <c r="C3" s="569"/>
    </row>
    <row r="4" spans="1:3" ht="9.75" customHeight="1" x14ac:dyDescent="0.25">
      <c r="A4" s="570" t="s">
        <v>527</v>
      </c>
      <c r="B4" s="571"/>
      <c r="C4" s="572"/>
    </row>
    <row r="5" spans="1:3" ht="11.25" customHeight="1" x14ac:dyDescent="0.25">
      <c r="A5" s="573" t="s">
        <v>528</v>
      </c>
      <c r="B5" s="574"/>
      <c r="C5" s="346">
        <v>2024</v>
      </c>
    </row>
    <row r="6" spans="1:3" ht="9.75" customHeight="1" x14ac:dyDescent="0.25">
      <c r="A6" s="367" t="s">
        <v>545</v>
      </c>
      <c r="B6" s="347"/>
      <c r="C6" s="368">
        <v>49242064</v>
      </c>
    </row>
    <row r="7" spans="1:3" ht="7.5" customHeight="1" x14ac:dyDescent="0.25">
      <c r="A7" s="369"/>
      <c r="B7" s="349"/>
      <c r="C7" s="370"/>
    </row>
    <row r="8" spans="1:3" ht="9.75" customHeight="1" x14ac:dyDescent="0.25">
      <c r="A8" s="351" t="s">
        <v>546</v>
      </c>
      <c r="B8" s="371"/>
      <c r="C8" s="352">
        <f>SUM(C9:C29)</f>
        <v>2404483.9899999998</v>
      </c>
    </row>
    <row r="9" spans="1:3" ht="9.75" customHeight="1" x14ac:dyDescent="0.25">
      <c r="A9" s="372">
        <v>2.1</v>
      </c>
      <c r="B9" s="373" t="s">
        <v>201</v>
      </c>
      <c r="C9" s="374">
        <v>0</v>
      </c>
    </row>
    <row r="10" spans="1:3" ht="9.75" customHeight="1" x14ac:dyDescent="0.25">
      <c r="A10" s="372">
        <v>2.2000000000000002</v>
      </c>
      <c r="B10" s="373" t="s">
        <v>197</v>
      </c>
      <c r="C10" s="374">
        <v>0</v>
      </c>
    </row>
    <row r="11" spans="1:3" ht="9.75" customHeight="1" x14ac:dyDescent="0.25">
      <c r="A11" s="375">
        <v>2.2999999999999998</v>
      </c>
      <c r="B11" s="376" t="s">
        <v>372</v>
      </c>
      <c r="C11" s="374">
        <v>737133.15</v>
      </c>
    </row>
    <row r="12" spans="1:3" ht="9.75" customHeight="1" x14ac:dyDescent="0.25">
      <c r="A12" s="375">
        <v>2.4</v>
      </c>
      <c r="B12" s="376" t="s">
        <v>373</v>
      </c>
      <c r="C12" s="374">
        <v>52219</v>
      </c>
    </row>
    <row r="13" spans="1:3" ht="9.75" customHeight="1" x14ac:dyDescent="0.25">
      <c r="A13" s="375">
        <v>2.5</v>
      </c>
      <c r="B13" s="376" t="s">
        <v>374</v>
      </c>
      <c r="C13" s="374">
        <v>46284</v>
      </c>
    </row>
    <row r="14" spans="1:3" ht="9.75" customHeight="1" x14ac:dyDescent="0.25">
      <c r="A14" s="375">
        <v>2.6</v>
      </c>
      <c r="B14" s="376" t="s">
        <v>375</v>
      </c>
      <c r="C14" s="374">
        <v>1192954</v>
      </c>
    </row>
    <row r="15" spans="1:3" ht="9.75" customHeight="1" x14ac:dyDescent="0.25">
      <c r="A15" s="375">
        <v>2.7</v>
      </c>
      <c r="B15" s="376" t="s">
        <v>376</v>
      </c>
      <c r="C15" s="374">
        <v>0</v>
      </c>
    </row>
    <row r="16" spans="1:3" ht="9.75" customHeight="1" x14ac:dyDescent="0.25">
      <c r="A16" s="375">
        <v>2.8</v>
      </c>
      <c r="B16" s="376" t="s">
        <v>377</v>
      </c>
      <c r="C16" s="374">
        <v>375893.84</v>
      </c>
    </row>
    <row r="17" spans="1:3" ht="9.75" customHeight="1" x14ac:dyDescent="0.25">
      <c r="A17" s="375">
        <v>2.9</v>
      </c>
      <c r="B17" s="376" t="s">
        <v>379</v>
      </c>
      <c r="C17" s="374">
        <v>0</v>
      </c>
    </row>
    <row r="18" spans="1:3" ht="9.75" customHeight="1" x14ac:dyDescent="0.25">
      <c r="A18" s="375" t="s">
        <v>547</v>
      </c>
      <c r="B18" s="376" t="s">
        <v>548</v>
      </c>
      <c r="C18" s="374">
        <v>0</v>
      </c>
    </row>
    <row r="19" spans="1:3" ht="9.75" customHeight="1" x14ac:dyDescent="0.25">
      <c r="A19" s="375" t="s">
        <v>549</v>
      </c>
      <c r="B19" s="376" t="s">
        <v>385</v>
      </c>
      <c r="C19" s="374">
        <v>0</v>
      </c>
    </row>
    <row r="20" spans="1:3" ht="9.75" customHeight="1" x14ac:dyDescent="0.25">
      <c r="A20" s="375" t="s">
        <v>550</v>
      </c>
      <c r="B20" s="376" t="s">
        <v>551</v>
      </c>
      <c r="C20" s="374">
        <v>0</v>
      </c>
    </row>
    <row r="21" spans="1:3" ht="9.75" customHeight="1" x14ac:dyDescent="0.25">
      <c r="A21" s="375" t="s">
        <v>552</v>
      </c>
      <c r="B21" s="376" t="s">
        <v>553</v>
      </c>
      <c r="C21" s="374">
        <v>0</v>
      </c>
    </row>
    <row r="22" spans="1:3" ht="9.75" customHeight="1" x14ac:dyDescent="0.25">
      <c r="A22" s="375" t="s">
        <v>554</v>
      </c>
      <c r="B22" s="376" t="s">
        <v>555</v>
      </c>
      <c r="C22" s="374">
        <v>0</v>
      </c>
    </row>
    <row r="23" spans="1:3" ht="9.75" customHeight="1" x14ac:dyDescent="0.25">
      <c r="A23" s="375" t="s">
        <v>556</v>
      </c>
      <c r="B23" s="376" t="s">
        <v>557</v>
      </c>
      <c r="C23" s="374">
        <v>0</v>
      </c>
    </row>
    <row r="24" spans="1:3" ht="9.75" customHeight="1" x14ac:dyDescent="0.25">
      <c r="A24" s="375" t="s">
        <v>558</v>
      </c>
      <c r="B24" s="376" t="s">
        <v>559</v>
      </c>
      <c r="C24" s="374">
        <v>0</v>
      </c>
    </row>
    <row r="25" spans="1:3" ht="9.75" customHeight="1" x14ac:dyDescent="0.25">
      <c r="A25" s="375" t="s">
        <v>560</v>
      </c>
      <c r="B25" s="376" t="s">
        <v>561</v>
      </c>
      <c r="C25" s="374">
        <v>0</v>
      </c>
    </row>
    <row r="26" spans="1:3" ht="9.75" customHeight="1" x14ac:dyDescent="0.25">
      <c r="A26" s="375" t="s">
        <v>562</v>
      </c>
      <c r="B26" s="376" t="s">
        <v>563</v>
      </c>
      <c r="C26" s="374">
        <v>0</v>
      </c>
    </row>
    <row r="27" spans="1:3" ht="9.75" customHeight="1" x14ac:dyDescent="0.25">
      <c r="A27" s="375" t="s">
        <v>564</v>
      </c>
      <c r="B27" s="376" t="s">
        <v>565</v>
      </c>
      <c r="C27" s="374">
        <v>0</v>
      </c>
    </row>
    <row r="28" spans="1:3" ht="9.75" customHeight="1" x14ac:dyDescent="0.25">
      <c r="A28" s="375" t="s">
        <v>566</v>
      </c>
      <c r="B28" s="376" t="s">
        <v>567</v>
      </c>
      <c r="C28" s="374">
        <v>0</v>
      </c>
    </row>
    <row r="29" spans="1:3" ht="9.75" customHeight="1" x14ac:dyDescent="0.25">
      <c r="A29" s="375" t="s">
        <v>568</v>
      </c>
      <c r="B29" s="373" t="s">
        <v>569</v>
      </c>
      <c r="C29" s="374">
        <v>0</v>
      </c>
    </row>
    <row r="30" spans="1:3" ht="7.5" customHeight="1" x14ac:dyDescent="0.25">
      <c r="A30" s="369"/>
      <c r="B30" s="377"/>
      <c r="C30" s="378"/>
    </row>
    <row r="31" spans="1:3" ht="9.75" customHeight="1" x14ac:dyDescent="0.25">
      <c r="A31" s="379" t="s">
        <v>570</v>
      </c>
      <c r="B31" s="380"/>
      <c r="C31" s="381">
        <f>SUM(C32:C38)</f>
        <v>390329.84</v>
      </c>
    </row>
    <row r="32" spans="1:3" ht="9.75" customHeight="1" x14ac:dyDescent="0.25">
      <c r="A32" s="375" t="s">
        <v>571</v>
      </c>
      <c r="B32" s="376" t="s">
        <v>277</v>
      </c>
      <c r="C32" s="374">
        <v>377878.75</v>
      </c>
    </row>
    <row r="33" spans="1:6" ht="9.75" customHeight="1" x14ac:dyDescent="0.25">
      <c r="A33" s="375" t="s">
        <v>572</v>
      </c>
      <c r="B33" s="376" t="s">
        <v>287</v>
      </c>
      <c r="C33" s="374">
        <v>0</v>
      </c>
    </row>
    <row r="34" spans="1:6" ht="9.75" customHeight="1" x14ac:dyDescent="0.25">
      <c r="A34" s="375" t="s">
        <v>573</v>
      </c>
      <c r="B34" s="376" t="s">
        <v>290</v>
      </c>
      <c r="C34" s="374">
        <v>0</v>
      </c>
    </row>
    <row r="35" spans="1:6" ht="9.75" customHeight="1" x14ac:dyDescent="0.25">
      <c r="A35" s="375" t="s">
        <v>574</v>
      </c>
      <c r="B35" s="376" t="s">
        <v>297</v>
      </c>
      <c r="C35" s="374">
        <v>0</v>
      </c>
    </row>
    <row r="36" spans="1:6" ht="9.75" customHeight="1" x14ac:dyDescent="0.25">
      <c r="A36" s="375" t="s">
        <v>575</v>
      </c>
      <c r="B36" s="376" t="s">
        <v>307</v>
      </c>
      <c r="C36" s="374">
        <v>0</v>
      </c>
    </row>
    <row r="37" spans="1:6" ht="9.75" customHeight="1" x14ac:dyDescent="0.25">
      <c r="A37" s="375" t="s">
        <v>576</v>
      </c>
      <c r="B37" s="376" t="s">
        <v>577</v>
      </c>
      <c r="C37" s="374">
        <v>0</v>
      </c>
    </row>
    <row r="38" spans="1:6" ht="9.75" customHeight="1" x14ac:dyDescent="0.25">
      <c r="A38" s="375" t="s">
        <v>578</v>
      </c>
      <c r="B38" s="373" t="s">
        <v>579</v>
      </c>
      <c r="C38" s="374">
        <v>12451.09</v>
      </c>
    </row>
    <row r="39" spans="1:6" ht="7.5" customHeight="1" x14ac:dyDescent="0.25">
      <c r="A39" s="369"/>
      <c r="B39" s="382"/>
      <c r="C39" s="383"/>
    </row>
    <row r="40" spans="1:6" ht="9.75" customHeight="1" x14ac:dyDescent="0.25">
      <c r="A40" s="384" t="s">
        <v>580</v>
      </c>
      <c r="B40" s="347"/>
      <c r="C40" s="348">
        <f>C6-C8+C31</f>
        <v>47227909.850000001</v>
      </c>
      <c r="F40" s="323"/>
    </row>
    <row r="41" spans="1:6" ht="9.75" customHeight="1" x14ac:dyDescent="0.25">
      <c r="A41" s="325"/>
      <c r="B41" s="325"/>
      <c r="C41" s="325"/>
    </row>
    <row r="42" spans="1:6" ht="9.75" customHeight="1" x14ac:dyDescent="0.25">
      <c r="A42" s="313" t="s">
        <v>1977</v>
      </c>
      <c r="C42" s="325"/>
    </row>
    <row r="43" spans="1:6" ht="15" customHeight="1" x14ac:dyDescent="0.25">
      <c r="A43" s="313" t="s">
        <v>1978</v>
      </c>
    </row>
  </sheetData>
  <mergeCells count="5">
    <mergeCell ref="A1:C1"/>
    <mergeCell ref="A2:C2"/>
    <mergeCell ref="A3:C3"/>
    <mergeCell ref="A4:C4"/>
    <mergeCell ref="A5:B5"/>
  </mergeCells>
  <pageMargins left="0.7" right="0.7" top="0.75" bottom="0.75" header="0" footer="0"/>
  <pageSetup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J59"/>
  <sheetViews>
    <sheetView showGridLines="0" view="pageBreakPreview" zoomScaleNormal="100" zoomScaleSheetLayoutView="100" workbookViewId="0">
      <selection sqref="A1:F1"/>
    </sheetView>
  </sheetViews>
  <sheetFormatPr baseColWidth="10" defaultColWidth="13" defaultRowHeight="15" customHeight="1" x14ac:dyDescent="0.25"/>
  <cols>
    <col min="1" max="1" width="11.7109375" style="308" customWidth="1"/>
    <col min="2" max="2" width="65.42578125" style="308" customWidth="1"/>
    <col min="3" max="7" width="14.28515625" style="308" customWidth="1"/>
    <col min="8" max="8" width="10.7109375" style="308" customWidth="1"/>
    <col min="9" max="9" width="12.28515625" style="308" customWidth="1"/>
    <col min="10" max="10" width="11.85546875" style="308" customWidth="1"/>
    <col min="11" max="26" width="8.28515625" style="308" customWidth="1"/>
    <col min="27" max="16384" width="13" style="308"/>
  </cols>
  <sheetData>
    <row r="1" spans="1:10" ht="11.25" customHeight="1" x14ac:dyDescent="0.25">
      <c r="A1" s="562" t="s">
        <v>1988</v>
      </c>
      <c r="B1" s="563"/>
      <c r="C1" s="563"/>
      <c r="D1" s="563"/>
      <c r="E1" s="563"/>
      <c r="F1" s="563"/>
      <c r="G1" s="333" t="s">
        <v>92</v>
      </c>
      <c r="H1" s="307">
        <v>2024</v>
      </c>
      <c r="I1" s="313"/>
      <c r="J1" s="313"/>
    </row>
    <row r="2" spans="1:10" ht="11.25" customHeight="1" x14ac:dyDescent="0.25">
      <c r="A2" s="562" t="s">
        <v>581</v>
      </c>
      <c r="B2" s="563"/>
      <c r="C2" s="563"/>
      <c r="D2" s="563"/>
      <c r="E2" s="563"/>
      <c r="F2" s="563"/>
      <c r="G2" s="333" t="s">
        <v>94</v>
      </c>
      <c r="H2" s="307" t="s">
        <v>636</v>
      </c>
      <c r="I2" s="313"/>
      <c r="J2" s="313"/>
    </row>
    <row r="3" spans="1:10" ht="11.25" customHeight="1" x14ac:dyDescent="0.25">
      <c r="A3" s="562" t="s">
        <v>637</v>
      </c>
      <c r="B3" s="563"/>
      <c r="C3" s="563"/>
      <c r="D3" s="563"/>
      <c r="E3" s="563"/>
      <c r="F3" s="563"/>
      <c r="G3" s="333" t="s">
        <v>95</v>
      </c>
      <c r="H3" s="307" t="s">
        <v>638</v>
      </c>
      <c r="I3" s="313"/>
      <c r="J3" s="313"/>
    </row>
    <row r="4" spans="1:10" ht="11.25" customHeight="1" x14ac:dyDescent="0.25">
      <c r="A4" s="562" t="s">
        <v>96</v>
      </c>
      <c r="B4" s="563"/>
      <c r="C4" s="563"/>
      <c r="D4" s="563"/>
      <c r="E4" s="563"/>
      <c r="F4" s="563"/>
      <c r="G4" s="333"/>
      <c r="H4" s="307"/>
      <c r="I4" s="313"/>
      <c r="J4" s="313"/>
    </row>
    <row r="5" spans="1:10" ht="11.25" customHeight="1" x14ac:dyDescent="0.25">
      <c r="A5" s="310" t="s">
        <v>97</v>
      </c>
      <c r="B5" s="311"/>
      <c r="C5" s="311"/>
      <c r="D5" s="311"/>
      <c r="E5" s="311"/>
      <c r="F5" s="311"/>
      <c r="G5" s="311"/>
      <c r="H5" s="311"/>
      <c r="I5" s="313"/>
      <c r="J5" s="313"/>
    </row>
    <row r="6" spans="1:10" ht="11.25" customHeight="1" x14ac:dyDescent="0.25">
      <c r="A6" s="313"/>
      <c r="B6" s="313"/>
      <c r="C6" s="313"/>
      <c r="D6" s="313"/>
      <c r="E6" s="313"/>
      <c r="F6" s="313"/>
      <c r="G6" s="313"/>
      <c r="H6" s="313"/>
      <c r="I6" s="313"/>
      <c r="J6" s="313"/>
    </row>
    <row r="7" spans="1:10" ht="11.25" customHeight="1" x14ac:dyDescent="0.25">
      <c r="A7" s="313"/>
      <c r="B7" s="313"/>
      <c r="C7" s="313"/>
      <c r="D7" s="313"/>
      <c r="E7" s="313"/>
      <c r="F7" s="313"/>
      <c r="G7" s="313"/>
      <c r="H7" s="313"/>
      <c r="I7" s="313"/>
      <c r="J7" s="313"/>
    </row>
    <row r="8" spans="1:10" ht="22.5" x14ac:dyDescent="0.25">
      <c r="A8" s="385" t="s">
        <v>99</v>
      </c>
      <c r="B8" s="385" t="s">
        <v>528</v>
      </c>
      <c r="C8" s="386" t="s">
        <v>582</v>
      </c>
      <c r="D8" s="386" t="s">
        <v>583</v>
      </c>
      <c r="E8" s="386" t="s">
        <v>584</v>
      </c>
      <c r="F8" s="386" t="s">
        <v>585</v>
      </c>
      <c r="G8" s="386" t="s">
        <v>586</v>
      </c>
      <c r="H8" s="386" t="s">
        <v>587</v>
      </c>
      <c r="I8" s="386" t="s">
        <v>588</v>
      </c>
      <c r="J8" s="386" t="s">
        <v>589</v>
      </c>
    </row>
    <row r="9" spans="1:10" ht="11.25" customHeight="1" x14ac:dyDescent="0.25">
      <c r="A9" s="340">
        <v>7000</v>
      </c>
      <c r="B9" s="341" t="s">
        <v>590</v>
      </c>
      <c r="C9" s="342"/>
      <c r="D9" s="342"/>
      <c r="E9" s="342"/>
      <c r="F9" s="342"/>
      <c r="G9" s="342"/>
      <c r="H9" s="342"/>
      <c r="I9" s="342"/>
      <c r="J9" s="342"/>
    </row>
    <row r="10" spans="1:10" ht="11.25" customHeight="1" x14ac:dyDescent="0.25">
      <c r="A10" s="313">
        <v>7110</v>
      </c>
      <c r="B10" s="344" t="s">
        <v>586</v>
      </c>
      <c r="C10" s="335">
        <v>0</v>
      </c>
      <c r="D10" s="335">
        <v>0</v>
      </c>
      <c r="E10" s="335">
        <v>0</v>
      </c>
      <c r="F10" s="335">
        <v>0</v>
      </c>
      <c r="G10" s="313"/>
      <c r="H10" s="313"/>
      <c r="I10" s="313"/>
      <c r="J10" s="313"/>
    </row>
    <row r="11" spans="1:10" ht="11.25" customHeight="1" x14ac:dyDescent="0.25">
      <c r="A11" s="313">
        <v>7120</v>
      </c>
      <c r="B11" s="344" t="s">
        <v>591</v>
      </c>
      <c r="C11" s="335">
        <v>0</v>
      </c>
      <c r="D11" s="335">
        <v>0</v>
      </c>
      <c r="E11" s="335">
        <v>0</v>
      </c>
      <c r="F11" s="335">
        <v>0</v>
      </c>
      <c r="G11" s="313"/>
      <c r="H11" s="313"/>
      <c r="I11" s="313"/>
      <c r="J11" s="313"/>
    </row>
    <row r="12" spans="1:10" ht="11.25" customHeight="1" x14ac:dyDescent="0.25">
      <c r="A12" s="313">
        <v>7130</v>
      </c>
      <c r="B12" s="344" t="s">
        <v>592</v>
      </c>
      <c r="C12" s="335">
        <v>0</v>
      </c>
      <c r="D12" s="335">
        <v>0</v>
      </c>
      <c r="E12" s="335">
        <v>0</v>
      </c>
      <c r="F12" s="335">
        <v>0</v>
      </c>
      <c r="G12" s="313"/>
      <c r="H12" s="313"/>
      <c r="I12" s="313"/>
      <c r="J12" s="313"/>
    </row>
    <row r="13" spans="1:10" ht="11.25" customHeight="1" x14ac:dyDescent="0.25">
      <c r="A13" s="313">
        <v>7140</v>
      </c>
      <c r="B13" s="344" t="s">
        <v>593</v>
      </c>
      <c r="C13" s="335">
        <v>0</v>
      </c>
      <c r="D13" s="335">
        <v>0</v>
      </c>
      <c r="E13" s="335">
        <v>0</v>
      </c>
      <c r="F13" s="335">
        <v>0</v>
      </c>
      <c r="G13" s="313"/>
      <c r="H13" s="313"/>
      <c r="I13" s="313"/>
      <c r="J13" s="313"/>
    </row>
    <row r="14" spans="1:10" ht="11.25" customHeight="1" x14ac:dyDescent="0.25">
      <c r="A14" s="313">
        <v>7150</v>
      </c>
      <c r="B14" s="344" t="s">
        <v>594</v>
      </c>
      <c r="C14" s="335">
        <v>0</v>
      </c>
      <c r="D14" s="335">
        <v>0</v>
      </c>
      <c r="E14" s="335">
        <v>0</v>
      </c>
      <c r="F14" s="335">
        <v>0</v>
      </c>
      <c r="G14" s="313"/>
      <c r="H14" s="313"/>
      <c r="I14" s="313"/>
      <c r="J14" s="313"/>
    </row>
    <row r="15" spans="1:10" ht="11.25" customHeight="1" x14ac:dyDescent="0.25">
      <c r="A15" s="313">
        <v>7160</v>
      </c>
      <c r="B15" s="344" t="s">
        <v>595</v>
      </c>
      <c r="C15" s="335">
        <v>0</v>
      </c>
      <c r="D15" s="335">
        <v>0</v>
      </c>
      <c r="E15" s="335">
        <v>0</v>
      </c>
      <c r="F15" s="335">
        <v>0</v>
      </c>
      <c r="G15" s="313"/>
      <c r="H15" s="313"/>
      <c r="I15" s="313"/>
      <c r="J15" s="313"/>
    </row>
    <row r="16" spans="1:10" ht="11.25" customHeight="1" x14ac:dyDescent="0.25">
      <c r="A16" s="313">
        <v>7210</v>
      </c>
      <c r="B16" s="344" t="s">
        <v>596</v>
      </c>
      <c r="C16" s="335">
        <v>0</v>
      </c>
      <c r="D16" s="335">
        <v>0</v>
      </c>
      <c r="E16" s="335">
        <v>0</v>
      </c>
      <c r="F16" s="335">
        <v>0</v>
      </c>
      <c r="G16" s="313"/>
      <c r="H16" s="313"/>
      <c r="I16" s="313"/>
      <c r="J16" s="313"/>
    </row>
    <row r="17" spans="1:10" ht="11.25" customHeight="1" x14ac:dyDescent="0.25">
      <c r="A17" s="313">
        <v>7220</v>
      </c>
      <c r="B17" s="344" t="s">
        <v>597</v>
      </c>
      <c r="C17" s="335">
        <v>0</v>
      </c>
      <c r="D17" s="335">
        <v>0</v>
      </c>
      <c r="E17" s="335">
        <v>0</v>
      </c>
      <c r="F17" s="335">
        <v>0</v>
      </c>
      <c r="G17" s="313"/>
      <c r="H17" s="313"/>
      <c r="I17" s="313"/>
      <c r="J17" s="313"/>
    </row>
    <row r="18" spans="1:10" ht="11.25" customHeight="1" x14ac:dyDescent="0.25">
      <c r="A18" s="313">
        <v>7230</v>
      </c>
      <c r="B18" s="344" t="s">
        <v>598</v>
      </c>
      <c r="C18" s="335">
        <v>0</v>
      </c>
      <c r="D18" s="335">
        <v>0</v>
      </c>
      <c r="E18" s="335">
        <v>0</v>
      </c>
      <c r="F18" s="335">
        <v>0</v>
      </c>
      <c r="G18" s="313"/>
      <c r="H18" s="313"/>
      <c r="I18" s="313"/>
      <c r="J18" s="313"/>
    </row>
    <row r="19" spans="1:10" ht="11.25" customHeight="1" x14ac:dyDescent="0.25">
      <c r="A19" s="313">
        <v>7240</v>
      </c>
      <c r="B19" s="344" t="s">
        <v>599</v>
      </c>
      <c r="C19" s="335">
        <v>0</v>
      </c>
      <c r="D19" s="335">
        <v>0</v>
      </c>
      <c r="E19" s="335">
        <v>0</v>
      </c>
      <c r="F19" s="335">
        <v>0</v>
      </c>
      <c r="G19" s="313"/>
      <c r="H19" s="313"/>
      <c r="I19" s="313"/>
      <c r="J19" s="313"/>
    </row>
    <row r="20" spans="1:10" ht="11.25" customHeight="1" x14ac:dyDescent="0.25">
      <c r="A20" s="313">
        <v>7250</v>
      </c>
      <c r="B20" s="344" t="s">
        <v>600</v>
      </c>
      <c r="C20" s="335">
        <v>0</v>
      </c>
      <c r="D20" s="335">
        <v>0</v>
      </c>
      <c r="E20" s="335">
        <v>0</v>
      </c>
      <c r="F20" s="335">
        <v>0</v>
      </c>
      <c r="G20" s="313"/>
      <c r="H20" s="313"/>
      <c r="I20" s="313"/>
      <c r="J20" s="313"/>
    </row>
    <row r="21" spans="1:10" ht="11.25" customHeight="1" x14ac:dyDescent="0.25">
      <c r="A21" s="313">
        <v>7260</v>
      </c>
      <c r="B21" s="344" t="s">
        <v>601</v>
      </c>
      <c r="C21" s="335">
        <v>0</v>
      </c>
      <c r="D21" s="335">
        <v>0</v>
      </c>
      <c r="E21" s="335">
        <v>0</v>
      </c>
      <c r="F21" s="335">
        <v>0</v>
      </c>
      <c r="G21" s="313"/>
      <c r="H21" s="313"/>
      <c r="I21" s="313"/>
      <c r="J21" s="313"/>
    </row>
    <row r="22" spans="1:10" ht="11.25" customHeight="1" x14ac:dyDescent="0.25">
      <c r="A22" s="313">
        <v>7310</v>
      </c>
      <c r="B22" s="344" t="s">
        <v>602</v>
      </c>
      <c r="C22" s="335">
        <v>0</v>
      </c>
      <c r="D22" s="335">
        <v>0</v>
      </c>
      <c r="E22" s="335">
        <v>0</v>
      </c>
      <c r="F22" s="335">
        <v>0</v>
      </c>
      <c r="G22" s="313"/>
      <c r="H22" s="313"/>
      <c r="I22" s="313"/>
      <c r="J22" s="313"/>
    </row>
    <row r="23" spans="1:10" ht="11.25" customHeight="1" x14ac:dyDescent="0.25">
      <c r="A23" s="313">
        <v>7320</v>
      </c>
      <c r="B23" s="344" t="s">
        <v>603</v>
      </c>
      <c r="C23" s="335">
        <v>0</v>
      </c>
      <c r="D23" s="335">
        <v>0</v>
      </c>
      <c r="E23" s="335">
        <v>0</v>
      </c>
      <c r="F23" s="335">
        <v>0</v>
      </c>
      <c r="G23" s="313"/>
      <c r="H23" s="313"/>
      <c r="I23" s="313"/>
      <c r="J23" s="313"/>
    </row>
    <row r="24" spans="1:10" ht="11.25" customHeight="1" x14ac:dyDescent="0.25">
      <c r="A24" s="313">
        <v>7330</v>
      </c>
      <c r="B24" s="344" t="s">
        <v>604</v>
      </c>
      <c r="C24" s="335">
        <v>0</v>
      </c>
      <c r="D24" s="335">
        <v>0</v>
      </c>
      <c r="E24" s="335">
        <v>0</v>
      </c>
      <c r="F24" s="335">
        <v>0</v>
      </c>
      <c r="G24" s="313"/>
      <c r="H24" s="313"/>
      <c r="I24" s="313"/>
      <c r="J24" s="313"/>
    </row>
    <row r="25" spans="1:10" ht="11.25" customHeight="1" x14ac:dyDescent="0.25">
      <c r="A25" s="313">
        <v>7340</v>
      </c>
      <c r="B25" s="344" t="s">
        <v>605</v>
      </c>
      <c r="C25" s="335">
        <v>0</v>
      </c>
      <c r="D25" s="335">
        <v>0</v>
      </c>
      <c r="E25" s="335">
        <v>0</v>
      </c>
      <c r="F25" s="335">
        <v>0</v>
      </c>
      <c r="G25" s="313"/>
      <c r="H25" s="313"/>
      <c r="I25" s="313"/>
      <c r="J25" s="313"/>
    </row>
    <row r="26" spans="1:10" ht="11.25" customHeight="1" x14ac:dyDescent="0.25">
      <c r="A26" s="313">
        <v>7350</v>
      </c>
      <c r="B26" s="344" t="s">
        <v>606</v>
      </c>
      <c r="C26" s="335">
        <v>0</v>
      </c>
      <c r="D26" s="335">
        <v>0</v>
      </c>
      <c r="E26" s="335">
        <v>0</v>
      </c>
      <c r="F26" s="335">
        <v>0</v>
      </c>
      <c r="G26" s="313"/>
      <c r="H26" s="313"/>
      <c r="I26" s="313"/>
      <c r="J26" s="313"/>
    </row>
    <row r="27" spans="1:10" ht="11.25" customHeight="1" x14ac:dyDescent="0.25">
      <c r="A27" s="313">
        <v>7360</v>
      </c>
      <c r="B27" s="344" t="s">
        <v>607</v>
      </c>
      <c r="C27" s="335">
        <v>0</v>
      </c>
      <c r="D27" s="335">
        <v>0</v>
      </c>
      <c r="E27" s="335">
        <v>0</v>
      </c>
      <c r="F27" s="335">
        <v>0</v>
      </c>
      <c r="G27" s="313"/>
      <c r="H27" s="313"/>
      <c r="I27" s="313"/>
      <c r="J27" s="313"/>
    </row>
    <row r="28" spans="1:10" ht="11.25" customHeight="1" x14ac:dyDescent="0.25">
      <c r="A28" s="313">
        <v>7410</v>
      </c>
      <c r="B28" s="344" t="s">
        <v>608</v>
      </c>
      <c r="C28" s="335">
        <v>0</v>
      </c>
      <c r="D28" s="335">
        <v>0</v>
      </c>
      <c r="E28" s="335">
        <v>0</v>
      </c>
      <c r="F28" s="335">
        <v>0</v>
      </c>
      <c r="G28" s="313"/>
      <c r="H28" s="313"/>
      <c r="I28" s="313"/>
      <c r="J28" s="313"/>
    </row>
    <row r="29" spans="1:10" ht="11.25" customHeight="1" x14ac:dyDescent="0.25">
      <c r="A29" s="313">
        <v>7420</v>
      </c>
      <c r="B29" s="344" t="s">
        <v>609</v>
      </c>
      <c r="C29" s="335">
        <v>0</v>
      </c>
      <c r="D29" s="335">
        <v>0</v>
      </c>
      <c r="E29" s="335">
        <v>0</v>
      </c>
      <c r="F29" s="335">
        <v>0</v>
      </c>
      <c r="G29" s="313"/>
      <c r="H29" s="313"/>
      <c r="I29" s="313"/>
      <c r="J29" s="313"/>
    </row>
    <row r="30" spans="1:10" ht="11.25" customHeight="1" x14ac:dyDescent="0.25">
      <c r="A30" s="313">
        <v>7510</v>
      </c>
      <c r="B30" s="344" t="s">
        <v>610</v>
      </c>
      <c r="C30" s="335">
        <v>0</v>
      </c>
      <c r="D30" s="335">
        <v>0</v>
      </c>
      <c r="E30" s="335">
        <v>0</v>
      </c>
      <c r="F30" s="335">
        <v>0</v>
      </c>
      <c r="G30" s="313"/>
      <c r="H30" s="313"/>
      <c r="I30" s="313"/>
      <c r="J30" s="313"/>
    </row>
    <row r="31" spans="1:10" ht="11.25" customHeight="1" x14ac:dyDescent="0.25">
      <c r="A31" s="313">
        <v>7520</v>
      </c>
      <c r="B31" s="344" t="s">
        <v>611</v>
      </c>
      <c r="C31" s="335">
        <v>0</v>
      </c>
      <c r="D31" s="335">
        <v>0</v>
      </c>
      <c r="E31" s="335">
        <v>0</v>
      </c>
      <c r="F31" s="335">
        <v>0</v>
      </c>
      <c r="G31" s="313"/>
      <c r="H31" s="313"/>
      <c r="I31" s="313"/>
      <c r="J31" s="313"/>
    </row>
    <row r="32" spans="1:10" ht="11.25" customHeight="1" x14ac:dyDescent="0.25">
      <c r="A32" s="313">
        <v>7610</v>
      </c>
      <c r="B32" s="344" t="s">
        <v>612</v>
      </c>
      <c r="C32" s="335">
        <v>0</v>
      </c>
      <c r="D32" s="335">
        <v>0</v>
      </c>
      <c r="E32" s="335">
        <v>0</v>
      </c>
      <c r="F32" s="335">
        <v>0</v>
      </c>
      <c r="G32" s="313"/>
      <c r="H32" s="313"/>
      <c r="I32" s="313"/>
      <c r="J32" s="313"/>
    </row>
    <row r="33" spans="1:10" ht="11.25" customHeight="1" x14ac:dyDescent="0.25">
      <c r="A33" s="313">
        <v>7620</v>
      </c>
      <c r="B33" s="344" t="s">
        <v>613</v>
      </c>
      <c r="C33" s="335">
        <v>0</v>
      </c>
      <c r="D33" s="335">
        <v>0</v>
      </c>
      <c r="E33" s="335">
        <v>0</v>
      </c>
      <c r="F33" s="335">
        <v>0</v>
      </c>
      <c r="G33" s="313"/>
      <c r="H33" s="313"/>
      <c r="I33" s="313"/>
      <c r="J33" s="313"/>
    </row>
    <row r="34" spans="1:10" ht="11.25" customHeight="1" x14ac:dyDescent="0.25">
      <c r="A34" s="313">
        <v>7630</v>
      </c>
      <c r="B34" s="344" t="s">
        <v>614</v>
      </c>
      <c r="C34" s="335">
        <v>0</v>
      </c>
      <c r="D34" s="335">
        <v>0</v>
      </c>
      <c r="E34" s="335">
        <v>0</v>
      </c>
      <c r="F34" s="335">
        <v>0</v>
      </c>
      <c r="G34" s="313"/>
      <c r="H34" s="313"/>
      <c r="I34" s="313"/>
      <c r="J34" s="313"/>
    </row>
    <row r="35" spans="1:10" ht="11.25" customHeight="1" x14ac:dyDescent="0.25">
      <c r="A35" s="313">
        <v>7640</v>
      </c>
      <c r="B35" s="344" t="s">
        <v>615</v>
      </c>
      <c r="C35" s="335">
        <v>0</v>
      </c>
      <c r="D35" s="335">
        <v>0</v>
      </c>
      <c r="E35" s="335">
        <v>0</v>
      </c>
      <c r="F35" s="335">
        <v>0</v>
      </c>
      <c r="G35" s="313"/>
      <c r="H35" s="313"/>
      <c r="I35" s="313"/>
      <c r="J35" s="313"/>
    </row>
    <row r="36" spans="1:10" ht="11.25" customHeight="1" x14ac:dyDescent="0.25">
      <c r="A36" s="313"/>
      <c r="B36" s="313"/>
      <c r="C36" s="335"/>
      <c r="D36" s="335"/>
      <c r="E36" s="335"/>
      <c r="F36" s="335"/>
      <c r="G36" s="313"/>
      <c r="H36" s="313"/>
      <c r="I36" s="313"/>
      <c r="J36" s="313"/>
    </row>
    <row r="37" spans="1:10" ht="11.25" customHeight="1" x14ac:dyDescent="0.25">
      <c r="A37" s="340">
        <v>8000</v>
      </c>
      <c r="B37" s="341" t="s">
        <v>616</v>
      </c>
      <c r="C37" s="342"/>
      <c r="D37" s="342"/>
      <c r="E37" s="342"/>
      <c r="F37" s="342"/>
      <c r="G37" s="342"/>
      <c r="H37" s="342"/>
      <c r="I37" s="342"/>
      <c r="J37" s="342"/>
    </row>
    <row r="38" spans="1:10" ht="11.25" customHeight="1" thickBot="1" x14ac:dyDescent="0.3">
      <c r="A38" s="313"/>
      <c r="B38" s="313"/>
      <c r="C38" s="313"/>
      <c r="D38" s="313"/>
      <c r="E38" s="313"/>
      <c r="F38" s="313"/>
      <c r="G38" s="313"/>
      <c r="H38" s="313"/>
      <c r="I38" s="313"/>
      <c r="J38" s="313"/>
    </row>
    <row r="39" spans="1:10" ht="11.25" customHeight="1" x14ac:dyDescent="0.25">
      <c r="A39" s="313"/>
      <c r="B39" s="577" t="s">
        <v>617</v>
      </c>
      <c r="C39" s="578"/>
      <c r="D39" s="313"/>
      <c r="E39" s="313"/>
      <c r="F39" s="313"/>
      <c r="G39" s="313"/>
      <c r="H39" s="313"/>
      <c r="I39" s="313"/>
      <c r="J39" s="313"/>
    </row>
    <row r="40" spans="1:10" ht="11.25" customHeight="1" x14ac:dyDescent="0.25">
      <c r="A40" s="313"/>
      <c r="B40" s="387" t="s">
        <v>528</v>
      </c>
      <c r="C40" s="388">
        <v>2024</v>
      </c>
      <c r="D40" s="313"/>
      <c r="E40" s="313"/>
      <c r="F40" s="313"/>
      <c r="G40" s="313"/>
      <c r="H40" s="313"/>
      <c r="I40" s="313"/>
      <c r="J40" s="313"/>
    </row>
    <row r="41" spans="1:10" ht="11.25" customHeight="1" x14ac:dyDescent="0.25">
      <c r="A41" s="313">
        <v>8110</v>
      </c>
      <c r="B41" s="389" t="s">
        <v>618</v>
      </c>
      <c r="C41" s="390">
        <v>50035388</v>
      </c>
      <c r="D41" s="313"/>
      <c r="E41" s="313"/>
      <c r="F41" s="313"/>
      <c r="G41" s="313"/>
      <c r="H41" s="313"/>
      <c r="I41" s="313"/>
      <c r="J41" s="313"/>
    </row>
    <row r="42" spans="1:10" ht="11.25" customHeight="1" x14ac:dyDescent="0.25">
      <c r="A42" s="313">
        <v>8120</v>
      </c>
      <c r="B42" s="389" t="s">
        <v>619</v>
      </c>
      <c r="C42" s="390">
        <v>-4329870.1100000003</v>
      </c>
      <c r="D42" s="313"/>
      <c r="E42" s="313"/>
      <c r="F42" s="313"/>
      <c r="G42" s="313"/>
      <c r="H42" s="313"/>
      <c r="I42" s="313"/>
      <c r="J42" s="313"/>
    </row>
    <row r="43" spans="1:10" ht="11.25" customHeight="1" x14ac:dyDescent="0.25">
      <c r="A43" s="313">
        <v>8130</v>
      </c>
      <c r="B43" s="389" t="s">
        <v>620</v>
      </c>
      <c r="C43" s="390">
        <v>6476758.29</v>
      </c>
      <c r="D43" s="313"/>
      <c r="E43" s="313"/>
      <c r="F43" s="313"/>
      <c r="G43" s="313"/>
      <c r="H43" s="313"/>
      <c r="I43" s="313"/>
      <c r="J43" s="313"/>
    </row>
    <row r="44" spans="1:10" ht="11.25" customHeight="1" x14ac:dyDescent="0.25">
      <c r="A44" s="313">
        <v>8140</v>
      </c>
      <c r="B44" s="389" t="s">
        <v>621</v>
      </c>
      <c r="C44" s="390">
        <v>0</v>
      </c>
      <c r="D44" s="313"/>
      <c r="E44" s="313"/>
      <c r="F44" s="313"/>
      <c r="G44" s="313"/>
      <c r="H44" s="313"/>
      <c r="I44" s="313"/>
      <c r="J44" s="313"/>
    </row>
    <row r="45" spans="1:10" ht="11.25" customHeight="1" thickBot="1" x14ac:dyDescent="0.3">
      <c r="A45" s="313">
        <v>8150</v>
      </c>
      <c r="B45" s="391" t="s">
        <v>622</v>
      </c>
      <c r="C45" s="392">
        <v>-52182276.18</v>
      </c>
      <c r="D45" s="313"/>
      <c r="E45" s="313"/>
      <c r="F45" s="313"/>
      <c r="G45" s="313"/>
      <c r="H45" s="313"/>
      <c r="I45" s="313"/>
      <c r="J45" s="313"/>
    </row>
    <row r="46" spans="1:10" ht="11.25" customHeight="1" x14ac:dyDescent="0.25">
      <c r="A46" s="313"/>
      <c r="B46" s="313"/>
      <c r="C46" s="313"/>
      <c r="D46" s="313"/>
      <c r="E46" s="313"/>
      <c r="F46" s="313"/>
      <c r="G46" s="313"/>
      <c r="H46" s="313"/>
      <c r="I46" s="313"/>
      <c r="J46" s="313"/>
    </row>
    <row r="47" spans="1:10" ht="11.25" customHeight="1" thickBot="1" x14ac:dyDescent="0.3">
      <c r="A47" s="313"/>
      <c r="B47" s="313"/>
      <c r="C47" s="313"/>
      <c r="D47" s="313"/>
      <c r="E47" s="313"/>
      <c r="F47" s="313"/>
      <c r="G47" s="313"/>
      <c r="H47" s="313"/>
      <c r="I47" s="313"/>
      <c r="J47" s="313"/>
    </row>
    <row r="48" spans="1:10" ht="11.25" customHeight="1" x14ac:dyDescent="0.25">
      <c r="A48" s="313"/>
      <c r="B48" s="577" t="s">
        <v>623</v>
      </c>
      <c r="C48" s="578"/>
      <c r="D48" s="313"/>
      <c r="E48" s="313"/>
      <c r="F48" s="313"/>
      <c r="G48" s="313"/>
      <c r="H48" s="313"/>
      <c r="I48" s="313"/>
      <c r="J48" s="313"/>
    </row>
    <row r="49" spans="1:3" ht="11.25" customHeight="1" x14ac:dyDescent="0.25">
      <c r="A49" s="313"/>
      <c r="B49" s="387" t="s">
        <v>528</v>
      </c>
      <c r="C49" s="388">
        <v>2024</v>
      </c>
    </row>
    <row r="50" spans="1:3" ht="11.25" customHeight="1" x14ac:dyDescent="0.25">
      <c r="A50" s="313">
        <v>8210</v>
      </c>
      <c r="B50" s="389" t="s">
        <v>624</v>
      </c>
      <c r="C50" s="393">
        <v>-50035388</v>
      </c>
    </row>
    <row r="51" spans="1:3" ht="11.25" customHeight="1" x14ac:dyDescent="0.25">
      <c r="A51" s="313">
        <v>8220</v>
      </c>
      <c r="B51" s="389" t="s">
        <v>625</v>
      </c>
      <c r="C51" s="393">
        <v>4548925.37</v>
      </c>
    </row>
    <row r="52" spans="1:3" ht="11.25" customHeight="1" x14ac:dyDescent="0.25">
      <c r="A52" s="313">
        <v>8230</v>
      </c>
      <c r="B52" s="389" t="s">
        <v>626</v>
      </c>
      <c r="C52" s="393">
        <v>-6476758.29</v>
      </c>
    </row>
    <row r="53" spans="1:3" ht="11.25" customHeight="1" x14ac:dyDescent="0.25">
      <c r="A53" s="313">
        <v>8240</v>
      </c>
      <c r="B53" s="389" t="s">
        <v>627</v>
      </c>
      <c r="C53" s="393">
        <v>2721156.92</v>
      </c>
    </row>
    <row r="54" spans="1:3" ht="11.25" customHeight="1" x14ac:dyDescent="0.25">
      <c r="A54" s="313">
        <v>8250</v>
      </c>
      <c r="B54" s="389" t="s">
        <v>628</v>
      </c>
      <c r="C54" s="393">
        <v>0</v>
      </c>
    </row>
    <row r="55" spans="1:3" ht="11.25" customHeight="1" x14ac:dyDescent="0.25">
      <c r="A55" s="313">
        <v>8260</v>
      </c>
      <c r="B55" s="389" t="s">
        <v>629</v>
      </c>
      <c r="C55" s="393">
        <v>0</v>
      </c>
    </row>
    <row r="56" spans="1:3" ht="11.25" customHeight="1" thickBot="1" x14ac:dyDescent="0.3">
      <c r="A56" s="313">
        <v>8270</v>
      </c>
      <c r="B56" s="391" t="s">
        <v>630</v>
      </c>
      <c r="C56" s="394">
        <v>49242064</v>
      </c>
    </row>
    <row r="57" spans="1:3" ht="11.25" customHeight="1" x14ac:dyDescent="0.25">
      <c r="A57" s="313"/>
      <c r="B57" s="313"/>
      <c r="C57" s="313"/>
    </row>
    <row r="58" spans="1:3" ht="11.25" customHeight="1" x14ac:dyDescent="0.25">
      <c r="A58" s="313"/>
      <c r="B58" s="313"/>
      <c r="C58" s="313"/>
    </row>
    <row r="59" spans="1:3" ht="11.25" customHeight="1" x14ac:dyDescent="0.25">
      <c r="A59" s="313"/>
      <c r="B59" s="313" t="s">
        <v>309</v>
      </c>
      <c r="C59" s="313"/>
    </row>
  </sheetData>
  <mergeCells count="6">
    <mergeCell ref="B48:C48"/>
    <mergeCell ref="A1:F1"/>
    <mergeCell ref="A2:F2"/>
    <mergeCell ref="A3:F3"/>
    <mergeCell ref="A4:F4"/>
    <mergeCell ref="B39:C39"/>
  </mergeCells>
  <pageMargins left="0.7" right="0.7" top="0.75" bottom="0.75" header="0" footer="0"/>
  <pageSetup scale="66"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E215"/>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140625" customWidth="1"/>
    <col min="5" max="5" width="17.85546875" customWidth="1"/>
    <col min="6" max="25" width="9.140625" customWidth="1"/>
  </cols>
  <sheetData>
    <row r="1" spans="1:5" ht="11.25" customHeight="1" x14ac:dyDescent="0.25">
      <c r="A1" s="521" t="s">
        <v>1969</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1970</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9.75" customHeight="1" x14ac:dyDescent="0.25">
      <c r="A9" s="30">
        <v>4000</v>
      </c>
      <c r="B9" s="31" t="s">
        <v>104</v>
      </c>
      <c r="C9" s="32">
        <f>+C10+C57+C69</f>
        <v>167903885.26999998</v>
      </c>
      <c r="D9" s="33"/>
      <c r="E9" s="25"/>
    </row>
    <row r="10" spans="1:5" ht="9.75" customHeight="1" x14ac:dyDescent="0.25">
      <c r="A10" s="30">
        <v>4100</v>
      </c>
      <c r="B10" s="31" t="s">
        <v>34</v>
      </c>
      <c r="C10" s="32">
        <f>+C11+C21+C27+C30+C36+C39+C48</f>
        <v>65977999.320000008</v>
      </c>
      <c r="D10" s="33"/>
      <c r="E10" s="25"/>
    </row>
    <row r="11" spans="1:5" ht="11.25" customHeight="1" x14ac:dyDescent="0.25">
      <c r="A11" s="30">
        <v>4110</v>
      </c>
      <c r="B11" s="31" t="s">
        <v>105</v>
      </c>
      <c r="C11" s="32">
        <f>+C12+C13+C14+C15+C16+C17+C18+C19+C20</f>
        <v>0</v>
      </c>
      <c r="D11" s="33" t="str">
        <f t="shared" ref="D11:D20" si="0">IFERROR(C11/$C$12,"")</f>
        <v/>
      </c>
      <c r="E11" s="25"/>
    </row>
    <row r="12" spans="1:5" ht="9.75" customHeight="1" x14ac:dyDescent="0.25">
      <c r="A12" s="35">
        <v>4111</v>
      </c>
      <c r="B12" s="5" t="s">
        <v>107</v>
      </c>
      <c r="C12" s="36">
        <v>0</v>
      </c>
      <c r="D12" s="33" t="str">
        <f t="shared" si="0"/>
        <v/>
      </c>
      <c r="E12" s="25"/>
    </row>
    <row r="13" spans="1:5" ht="9.75" customHeight="1" x14ac:dyDescent="0.25">
      <c r="A13" s="35">
        <v>4112</v>
      </c>
      <c r="B13" s="5" t="s">
        <v>108</v>
      </c>
      <c r="C13" s="36">
        <v>0</v>
      </c>
      <c r="D13" s="33" t="str">
        <f t="shared" si="0"/>
        <v/>
      </c>
      <c r="E13" s="25"/>
    </row>
    <row r="14" spans="1:5" ht="9.75" customHeight="1" x14ac:dyDescent="0.25">
      <c r="A14" s="35">
        <v>4113</v>
      </c>
      <c r="B14" s="5" t="s">
        <v>109</v>
      </c>
      <c r="C14" s="36">
        <v>0</v>
      </c>
      <c r="D14" s="33" t="str">
        <f t="shared" si="0"/>
        <v/>
      </c>
      <c r="E14" s="25"/>
    </row>
    <row r="15" spans="1:5" ht="9.75" customHeight="1" x14ac:dyDescent="0.25">
      <c r="A15" s="35">
        <v>4114</v>
      </c>
      <c r="B15" s="5" t="s">
        <v>110</v>
      </c>
      <c r="C15" s="36">
        <v>0</v>
      </c>
      <c r="D15" s="33" t="str">
        <f t="shared" si="0"/>
        <v/>
      </c>
      <c r="E15" s="25"/>
    </row>
    <row r="16" spans="1:5" ht="9.75" customHeight="1" x14ac:dyDescent="0.25">
      <c r="A16" s="35">
        <v>4115</v>
      </c>
      <c r="B16" s="5" t="s">
        <v>111</v>
      </c>
      <c r="C16" s="36">
        <v>0</v>
      </c>
      <c r="D16" s="33" t="str">
        <f t="shared" si="0"/>
        <v/>
      </c>
      <c r="E16" s="25"/>
    </row>
    <row r="17" spans="1:5" ht="9.75" customHeight="1" x14ac:dyDescent="0.25">
      <c r="A17" s="35">
        <v>4116</v>
      </c>
      <c r="B17" s="5" t="s">
        <v>112</v>
      </c>
      <c r="C17" s="36">
        <v>0</v>
      </c>
      <c r="D17" s="33" t="str">
        <f t="shared" si="0"/>
        <v/>
      </c>
      <c r="E17" s="25"/>
    </row>
    <row r="18" spans="1:5" ht="9.75" customHeight="1" x14ac:dyDescent="0.25">
      <c r="A18" s="35">
        <v>4117</v>
      </c>
      <c r="B18" s="5" t="s">
        <v>113</v>
      </c>
      <c r="C18" s="36">
        <v>0</v>
      </c>
      <c r="D18" s="33" t="str">
        <f t="shared" si="0"/>
        <v/>
      </c>
      <c r="E18" s="25"/>
    </row>
    <row r="19" spans="1:5" ht="9.75" customHeight="1" x14ac:dyDescent="0.25">
      <c r="A19" s="35">
        <v>4118</v>
      </c>
      <c r="B19" s="37" t="s">
        <v>114</v>
      </c>
      <c r="C19" s="36">
        <v>0</v>
      </c>
      <c r="D19" s="33" t="str">
        <f t="shared" si="0"/>
        <v/>
      </c>
      <c r="E19" s="25"/>
    </row>
    <row r="20" spans="1:5" ht="9.75" customHeight="1" x14ac:dyDescent="0.25">
      <c r="A20" s="35">
        <v>4119</v>
      </c>
      <c r="B20" s="5" t="s">
        <v>115</v>
      </c>
      <c r="C20" s="36">
        <v>0</v>
      </c>
      <c r="D20" s="33" t="str">
        <f t="shared" si="0"/>
        <v/>
      </c>
      <c r="E20" s="25"/>
    </row>
    <row r="21" spans="1:5" ht="9.75" customHeight="1" x14ac:dyDescent="0.25">
      <c r="A21" s="30">
        <v>4120</v>
      </c>
      <c r="B21" s="31" t="s">
        <v>116</v>
      </c>
      <c r="C21" s="32">
        <f>+C22+C23+C24+C25+C26</f>
        <v>0</v>
      </c>
      <c r="D21" s="33" t="str">
        <f t="shared" ref="D21:D26" si="1">IFERROR(C21/$C$21,"")</f>
        <v/>
      </c>
      <c r="E21" s="25"/>
    </row>
    <row r="22" spans="1:5" ht="9.75" customHeight="1" x14ac:dyDescent="0.25">
      <c r="A22" s="35">
        <v>4121</v>
      </c>
      <c r="B22" s="5" t="s">
        <v>117</v>
      </c>
      <c r="C22" s="36">
        <v>0</v>
      </c>
      <c r="D22" s="33" t="str">
        <f t="shared" si="1"/>
        <v/>
      </c>
      <c r="E22" s="25"/>
    </row>
    <row r="23" spans="1:5" ht="9.75" customHeight="1" x14ac:dyDescent="0.25">
      <c r="A23" s="35">
        <v>4122</v>
      </c>
      <c r="B23" s="5" t="s">
        <v>118</v>
      </c>
      <c r="C23" s="36">
        <v>0</v>
      </c>
      <c r="D23" s="33" t="str">
        <f t="shared" si="1"/>
        <v/>
      </c>
      <c r="E23" s="25"/>
    </row>
    <row r="24" spans="1:5" ht="9.75" customHeight="1" x14ac:dyDescent="0.25">
      <c r="A24" s="35">
        <v>4123</v>
      </c>
      <c r="B24" s="5" t="s">
        <v>119</v>
      </c>
      <c r="C24" s="36">
        <v>0</v>
      </c>
      <c r="D24" s="33" t="str">
        <f t="shared" si="1"/>
        <v/>
      </c>
      <c r="E24" s="25"/>
    </row>
    <row r="25" spans="1:5" ht="9.75" customHeight="1" x14ac:dyDescent="0.25">
      <c r="A25" s="35">
        <v>4124</v>
      </c>
      <c r="B25" s="5" t="s">
        <v>120</v>
      </c>
      <c r="C25" s="36">
        <v>0</v>
      </c>
      <c r="D25" s="33" t="str">
        <f t="shared" si="1"/>
        <v/>
      </c>
      <c r="E25" s="25"/>
    </row>
    <row r="26" spans="1:5" ht="9.75" customHeight="1" x14ac:dyDescent="0.25">
      <c r="A26" s="35">
        <v>4129</v>
      </c>
      <c r="B26" s="5" t="s">
        <v>121</v>
      </c>
      <c r="C26" s="36">
        <v>0</v>
      </c>
      <c r="D26" s="33" t="str">
        <f t="shared" si="1"/>
        <v/>
      </c>
      <c r="E26" s="25"/>
    </row>
    <row r="27" spans="1:5" ht="9.75" customHeight="1" x14ac:dyDescent="0.25">
      <c r="A27" s="30">
        <v>4130</v>
      </c>
      <c r="B27" s="31" t="s">
        <v>122</v>
      </c>
      <c r="C27" s="32">
        <f>+C28+C29</f>
        <v>0</v>
      </c>
      <c r="D27" s="33" t="str">
        <f t="shared" ref="D27:D29" si="2">IFERROR(C27/$C$27,"")</f>
        <v/>
      </c>
      <c r="E27" s="25"/>
    </row>
    <row r="28" spans="1:5" ht="9.75" customHeight="1" x14ac:dyDescent="0.25">
      <c r="A28" s="35">
        <v>4131</v>
      </c>
      <c r="B28" s="5" t="s">
        <v>123</v>
      </c>
      <c r="C28" s="36">
        <v>0</v>
      </c>
      <c r="D28" s="33" t="str">
        <f t="shared" si="2"/>
        <v/>
      </c>
      <c r="E28" s="25"/>
    </row>
    <row r="29" spans="1:5" ht="9.75" customHeight="1" x14ac:dyDescent="0.25">
      <c r="A29" s="35">
        <v>4132</v>
      </c>
      <c r="B29" s="37" t="s">
        <v>124</v>
      </c>
      <c r="C29" s="36">
        <v>0</v>
      </c>
      <c r="D29" s="33" t="str">
        <f t="shared" si="2"/>
        <v/>
      </c>
      <c r="E29" s="25"/>
    </row>
    <row r="30" spans="1:5" ht="9.75" customHeight="1" x14ac:dyDescent="0.25">
      <c r="A30" s="30">
        <v>4140</v>
      </c>
      <c r="B30" s="31" t="s">
        <v>125</v>
      </c>
      <c r="C30" s="32">
        <f>+C31+C32+C33+C34+C35</f>
        <v>0</v>
      </c>
      <c r="D30" s="33" t="str">
        <f t="shared" ref="D30:D35" si="3">IFERROR(C30/$C$30,"")</f>
        <v/>
      </c>
      <c r="E30" s="25"/>
    </row>
    <row r="31" spans="1:5" ht="9.75" customHeight="1" x14ac:dyDescent="0.25">
      <c r="A31" s="35">
        <v>4141</v>
      </c>
      <c r="B31" s="5" t="s">
        <v>126</v>
      </c>
      <c r="C31" s="36">
        <v>0</v>
      </c>
      <c r="D31" s="33" t="str">
        <f t="shared" si="3"/>
        <v/>
      </c>
      <c r="E31" s="25"/>
    </row>
    <row r="32" spans="1:5" ht="9.75" customHeight="1" x14ac:dyDescent="0.25">
      <c r="A32" s="35">
        <v>4143</v>
      </c>
      <c r="B32" s="5" t="s">
        <v>127</v>
      </c>
      <c r="C32" s="36">
        <v>0</v>
      </c>
      <c r="D32" s="33" t="str">
        <f t="shared" si="3"/>
        <v/>
      </c>
      <c r="E32" s="25"/>
    </row>
    <row r="33" spans="1:5" ht="9.75" customHeight="1" x14ac:dyDescent="0.25">
      <c r="A33" s="35">
        <v>4144</v>
      </c>
      <c r="B33" s="5" t="s">
        <v>128</v>
      </c>
      <c r="C33" s="36">
        <v>0</v>
      </c>
      <c r="D33" s="33" t="str">
        <f t="shared" si="3"/>
        <v/>
      </c>
      <c r="E33" s="25"/>
    </row>
    <row r="34" spans="1:5" ht="9.75" customHeight="1" x14ac:dyDescent="0.25">
      <c r="A34" s="35">
        <v>4145</v>
      </c>
      <c r="B34" s="37" t="s">
        <v>129</v>
      </c>
      <c r="C34" s="36">
        <v>0</v>
      </c>
      <c r="D34" s="33" t="str">
        <f t="shared" si="3"/>
        <v/>
      </c>
      <c r="E34" s="25"/>
    </row>
    <row r="35" spans="1:5" ht="9.75" customHeight="1" x14ac:dyDescent="0.25">
      <c r="A35" s="35">
        <v>4149</v>
      </c>
      <c r="B35" s="5" t="s">
        <v>130</v>
      </c>
      <c r="C35" s="36">
        <v>0</v>
      </c>
      <c r="D35" s="33" t="str">
        <f t="shared" si="3"/>
        <v/>
      </c>
      <c r="E35" s="25"/>
    </row>
    <row r="36" spans="1:5" ht="9.75" customHeight="1" x14ac:dyDescent="0.25">
      <c r="A36" s="30">
        <v>4150</v>
      </c>
      <c r="B36" s="31" t="s">
        <v>131</v>
      </c>
      <c r="C36" s="32">
        <f>+C37+C38</f>
        <v>26415789.940000001</v>
      </c>
      <c r="D36" s="33">
        <f t="shared" ref="D36:D38" si="4">IFERROR(C36/$C$36,"")</f>
        <v>1</v>
      </c>
      <c r="E36" s="25"/>
    </row>
    <row r="37" spans="1:5" ht="9.75" customHeight="1" x14ac:dyDescent="0.25">
      <c r="A37" s="35">
        <v>4151</v>
      </c>
      <c r="B37" s="5" t="s">
        <v>131</v>
      </c>
      <c r="C37" s="36">
        <v>26415789.940000001</v>
      </c>
      <c r="D37" s="33">
        <f t="shared" si="4"/>
        <v>1</v>
      </c>
      <c r="E37" s="25" t="s">
        <v>678</v>
      </c>
    </row>
    <row r="38" spans="1:5" ht="9.75" customHeight="1" x14ac:dyDescent="0.25">
      <c r="A38" s="35">
        <v>4154</v>
      </c>
      <c r="B38" s="37" t="s">
        <v>133</v>
      </c>
      <c r="C38" s="36">
        <v>0</v>
      </c>
      <c r="D38" s="33">
        <f t="shared" si="4"/>
        <v>0</v>
      </c>
      <c r="E38" s="25"/>
    </row>
    <row r="39" spans="1:5" ht="9.75" customHeight="1" x14ac:dyDescent="0.25">
      <c r="A39" s="30">
        <v>4160</v>
      </c>
      <c r="B39" s="31" t="s">
        <v>134</v>
      </c>
      <c r="C39" s="32">
        <f>+C40+C41+C42+C43+C44+C45+C46+C47</f>
        <v>0</v>
      </c>
      <c r="D39" s="33" t="str">
        <f t="shared" ref="D39:D47" si="5">IFERROR(C39/$C$39,"")</f>
        <v/>
      </c>
      <c r="E39" s="25"/>
    </row>
    <row r="40" spans="1:5" ht="9.75" customHeight="1" x14ac:dyDescent="0.25">
      <c r="A40" s="35">
        <v>4161</v>
      </c>
      <c r="B40" s="5" t="s">
        <v>135</v>
      </c>
      <c r="C40" s="36">
        <v>0</v>
      </c>
      <c r="D40" s="33" t="str">
        <f t="shared" si="5"/>
        <v/>
      </c>
      <c r="E40" s="25"/>
    </row>
    <row r="41" spans="1:5" ht="9.75" customHeight="1" x14ac:dyDescent="0.25">
      <c r="A41" s="35">
        <v>4162</v>
      </c>
      <c r="B41" s="5" t="s">
        <v>136</v>
      </c>
      <c r="C41" s="36">
        <v>0</v>
      </c>
      <c r="D41" s="33" t="str">
        <f t="shared" si="5"/>
        <v/>
      </c>
      <c r="E41" s="25"/>
    </row>
    <row r="42" spans="1:5" ht="9.75" customHeight="1" x14ac:dyDescent="0.25">
      <c r="A42" s="35">
        <v>4163</v>
      </c>
      <c r="B42" s="5" t="s">
        <v>137</v>
      </c>
      <c r="C42" s="36">
        <v>0</v>
      </c>
      <c r="D42" s="33" t="str">
        <f t="shared" si="5"/>
        <v/>
      </c>
      <c r="E42" s="25"/>
    </row>
    <row r="43" spans="1:5" ht="9.75" customHeight="1" x14ac:dyDescent="0.25">
      <c r="A43" s="35">
        <v>4164</v>
      </c>
      <c r="B43" s="5" t="s">
        <v>138</v>
      </c>
      <c r="C43" s="36">
        <v>0</v>
      </c>
      <c r="D43" s="33" t="str">
        <f t="shared" si="5"/>
        <v/>
      </c>
      <c r="E43" s="25"/>
    </row>
    <row r="44" spans="1:5" ht="9.75" customHeight="1" x14ac:dyDescent="0.25">
      <c r="A44" s="35">
        <v>4165</v>
      </c>
      <c r="B44" s="5" t="s">
        <v>139</v>
      </c>
      <c r="C44" s="36">
        <v>0</v>
      </c>
      <c r="D44" s="33" t="str">
        <f t="shared" si="5"/>
        <v/>
      </c>
      <c r="E44" s="25"/>
    </row>
    <row r="45" spans="1:5" ht="9.75" customHeight="1" x14ac:dyDescent="0.25">
      <c r="A45" s="35">
        <v>4166</v>
      </c>
      <c r="B45" s="37" t="s">
        <v>140</v>
      </c>
      <c r="C45" s="36">
        <v>0</v>
      </c>
      <c r="D45" s="33" t="str">
        <f t="shared" si="5"/>
        <v/>
      </c>
      <c r="E45" s="25"/>
    </row>
    <row r="46" spans="1:5" ht="9.75" customHeight="1" x14ac:dyDescent="0.25">
      <c r="A46" s="35">
        <v>4168</v>
      </c>
      <c r="B46" s="5" t="s">
        <v>141</v>
      </c>
      <c r="C46" s="36">
        <v>0</v>
      </c>
      <c r="D46" s="33" t="str">
        <f t="shared" si="5"/>
        <v/>
      </c>
      <c r="E46" s="25"/>
    </row>
    <row r="47" spans="1:5" ht="9.75" customHeight="1" x14ac:dyDescent="0.25">
      <c r="A47" s="35">
        <v>4169</v>
      </c>
      <c r="B47" s="5" t="s">
        <v>142</v>
      </c>
      <c r="C47" s="36">
        <v>0</v>
      </c>
      <c r="D47" s="33" t="str">
        <f t="shared" si="5"/>
        <v/>
      </c>
      <c r="E47" s="25"/>
    </row>
    <row r="48" spans="1:5" ht="9.75" customHeight="1" x14ac:dyDescent="0.25">
      <c r="A48" s="30">
        <v>4170</v>
      </c>
      <c r="B48" s="31" t="s">
        <v>143</v>
      </c>
      <c r="C48" s="32">
        <f>+C49+C50+C51+C52+C53+C54+C55+C56</f>
        <v>39562209.380000003</v>
      </c>
      <c r="D48" s="33">
        <f t="shared" ref="D48:D56" si="6">IFERROR(C48/$C$48,"")</f>
        <v>1</v>
      </c>
      <c r="E48" s="25"/>
    </row>
    <row r="49" spans="1:5" ht="9.75" customHeight="1" x14ac:dyDescent="0.25">
      <c r="A49" s="35">
        <v>4171</v>
      </c>
      <c r="B49" s="5" t="s">
        <v>144</v>
      </c>
      <c r="C49" s="36">
        <v>0</v>
      </c>
      <c r="D49" s="33">
        <f t="shared" si="6"/>
        <v>0</v>
      </c>
      <c r="E49" s="25"/>
    </row>
    <row r="50" spans="1:5" ht="9.75" customHeight="1" x14ac:dyDescent="0.25">
      <c r="A50" s="35">
        <v>4172</v>
      </c>
      <c r="B50" s="5" t="s">
        <v>145</v>
      </c>
      <c r="C50" s="36">
        <v>0</v>
      </c>
      <c r="D50" s="33">
        <f t="shared" si="6"/>
        <v>0</v>
      </c>
      <c r="E50" s="25"/>
    </row>
    <row r="51" spans="1:5" ht="68.25" customHeight="1" x14ac:dyDescent="0.25">
      <c r="A51" s="35">
        <v>4173</v>
      </c>
      <c r="B51" s="37" t="s">
        <v>146</v>
      </c>
      <c r="C51" s="36">
        <v>39562209.380000003</v>
      </c>
      <c r="D51" s="33">
        <f t="shared" si="6"/>
        <v>1</v>
      </c>
      <c r="E51" s="34" t="s">
        <v>1647</v>
      </c>
    </row>
    <row r="52" spans="1:5" ht="9.75" customHeight="1" x14ac:dyDescent="0.25">
      <c r="A52" s="35">
        <v>4174</v>
      </c>
      <c r="B52" s="37" t="s">
        <v>148</v>
      </c>
      <c r="C52" s="36">
        <v>0</v>
      </c>
      <c r="D52" s="33">
        <f t="shared" si="6"/>
        <v>0</v>
      </c>
      <c r="E52" s="25"/>
    </row>
    <row r="53" spans="1:5" ht="9.75" customHeight="1" x14ac:dyDescent="0.25">
      <c r="A53" s="35">
        <v>4175</v>
      </c>
      <c r="B53" s="37" t="s">
        <v>149</v>
      </c>
      <c r="C53" s="36">
        <v>0</v>
      </c>
      <c r="D53" s="33">
        <f t="shared" si="6"/>
        <v>0</v>
      </c>
      <c r="E53" s="25"/>
    </row>
    <row r="54" spans="1:5" ht="9.75" customHeight="1" x14ac:dyDescent="0.25">
      <c r="A54" s="35">
        <v>4176</v>
      </c>
      <c r="B54" s="37" t="s">
        <v>150</v>
      </c>
      <c r="C54" s="36">
        <v>0</v>
      </c>
      <c r="D54" s="33">
        <f t="shared" si="6"/>
        <v>0</v>
      </c>
      <c r="E54" s="25"/>
    </row>
    <row r="55" spans="1:5" ht="9.75" customHeight="1" x14ac:dyDescent="0.25">
      <c r="A55" s="35">
        <v>4177</v>
      </c>
      <c r="B55" s="37" t="s">
        <v>151</v>
      </c>
      <c r="C55" s="36">
        <v>0</v>
      </c>
      <c r="D55" s="33">
        <f t="shared" si="6"/>
        <v>0</v>
      </c>
      <c r="E55" s="25"/>
    </row>
    <row r="56" spans="1:5" ht="9.75" customHeight="1" x14ac:dyDescent="0.25">
      <c r="A56" s="35">
        <v>4178</v>
      </c>
      <c r="B56" s="37" t="s">
        <v>152</v>
      </c>
      <c r="C56" s="36">
        <v>0</v>
      </c>
      <c r="D56" s="33">
        <f t="shared" si="6"/>
        <v>0</v>
      </c>
      <c r="E56" s="25"/>
    </row>
    <row r="57" spans="1:5" ht="9.75" customHeight="1" x14ac:dyDescent="0.25">
      <c r="A57" s="30">
        <v>4200</v>
      </c>
      <c r="B57" s="44" t="s">
        <v>153</v>
      </c>
      <c r="C57" s="32">
        <f>+C58+C64</f>
        <v>86564449.069999993</v>
      </c>
      <c r="D57" s="33"/>
      <c r="E57" s="25"/>
    </row>
    <row r="58" spans="1:5" ht="9.75" customHeight="1" x14ac:dyDescent="0.25">
      <c r="A58" s="30">
        <v>4210</v>
      </c>
      <c r="B58" s="44" t="s">
        <v>154</v>
      </c>
      <c r="C58" s="32">
        <f>+C59+C60+C61+C62+C63</f>
        <v>0</v>
      </c>
      <c r="D58" s="33" t="str">
        <f t="shared" ref="D58:D63" si="7">IFERROR(C58/$C$58,"")</f>
        <v/>
      </c>
      <c r="E58" s="25"/>
    </row>
    <row r="59" spans="1:5" ht="9.75" customHeight="1" x14ac:dyDescent="0.25">
      <c r="A59" s="35">
        <v>4211</v>
      </c>
      <c r="B59" s="5" t="s">
        <v>155</v>
      </c>
      <c r="C59" s="36">
        <v>0</v>
      </c>
      <c r="D59" s="33" t="str">
        <f t="shared" si="7"/>
        <v/>
      </c>
      <c r="E59" s="25"/>
    </row>
    <row r="60" spans="1:5" ht="9.75" customHeight="1" x14ac:dyDescent="0.25">
      <c r="A60" s="35">
        <v>4212</v>
      </c>
      <c r="B60" s="5" t="s">
        <v>156</v>
      </c>
      <c r="C60" s="36">
        <v>0</v>
      </c>
      <c r="D60" s="33" t="str">
        <f t="shared" si="7"/>
        <v/>
      </c>
      <c r="E60" s="25"/>
    </row>
    <row r="61" spans="1:5" ht="9.75" customHeight="1" x14ac:dyDescent="0.25">
      <c r="A61" s="35">
        <v>4213</v>
      </c>
      <c r="B61" s="5" t="s">
        <v>157</v>
      </c>
      <c r="C61" s="36">
        <v>0</v>
      </c>
      <c r="D61" s="33" t="str">
        <f t="shared" si="7"/>
        <v/>
      </c>
      <c r="E61" s="25"/>
    </row>
    <row r="62" spans="1:5" ht="9.75" customHeight="1" x14ac:dyDescent="0.25">
      <c r="A62" s="35">
        <v>4214</v>
      </c>
      <c r="B62" s="5" t="s">
        <v>159</v>
      </c>
      <c r="C62" s="36">
        <v>0</v>
      </c>
      <c r="D62" s="33" t="str">
        <f t="shared" si="7"/>
        <v/>
      </c>
      <c r="E62" s="25"/>
    </row>
    <row r="63" spans="1:5" ht="9.75" customHeight="1" x14ac:dyDescent="0.25">
      <c r="A63" s="35">
        <v>4215</v>
      </c>
      <c r="B63" s="5" t="s">
        <v>160</v>
      </c>
      <c r="C63" s="36">
        <v>0</v>
      </c>
      <c r="D63" s="33" t="str">
        <f t="shared" si="7"/>
        <v/>
      </c>
      <c r="E63" s="25"/>
    </row>
    <row r="64" spans="1:5" ht="9.75" customHeight="1" x14ac:dyDescent="0.25">
      <c r="A64" s="30">
        <v>4220</v>
      </c>
      <c r="B64" s="31" t="s">
        <v>161</v>
      </c>
      <c r="C64" s="32">
        <f>+C65+C66+C67+C68</f>
        <v>86564449.069999993</v>
      </c>
      <c r="D64" s="33">
        <f t="shared" ref="D64:D68" si="8">IFERROR(C64/$C$64,"")</f>
        <v>1</v>
      </c>
      <c r="E64" s="25"/>
    </row>
    <row r="65" spans="1:5" ht="34.5" customHeight="1" x14ac:dyDescent="0.25">
      <c r="A65" s="35">
        <v>4221</v>
      </c>
      <c r="B65" s="5" t="s">
        <v>162</v>
      </c>
      <c r="C65" s="36">
        <v>86564449.069999993</v>
      </c>
      <c r="D65" s="33">
        <f t="shared" si="8"/>
        <v>1</v>
      </c>
      <c r="E65" s="34" t="s">
        <v>1648</v>
      </c>
    </row>
    <row r="66" spans="1:5" ht="9.75" customHeight="1" x14ac:dyDescent="0.25">
      <c r="A66" s="35">
        <v>4223</v>
      </c>
      <c r="B66" s="5" t="s">
        <v>164</v>
      </c>
      <c r="C66" s="36">
        <v>0</v>
      </c>
      <c r="D66" s="33">
        <f t="shared" si="8"/>
        <v>0</v>
      </c>
      <c r="E66" s="25"/>
    </row>
    <row r="67" spans="1:5" ht="9.75" customHeight="1" x14ac:dyDescent="0.25">
      <c r="A67" s="35">
        <v>4225</v>
      </c>
      <c r="B67" s="5" t="s">
        <v>165</v>
      </c>
      <c r="C67" s="36">
        <v>0</v>
      </c>
      <c r="D67" s="33">
        <f t="shared" si="8"/>
        <v>0</v>
      </c>
      <c r="E67" s="25"/>
    </row>
    <row r="68" spans="1:5" ht="9.75" customHeight="1" x14ac:dyDescent="0.25">
      <c r="A68" s="35">
        <v>4227</v>
      </c>
      <c r="B68" s="5" t="s">
        <v>166</v>
      </c>
      <c r="C68" s="36">
        <v>0</v>
      </c>
      <c r="D68" s="33">
        <f t="shared" si="8"/>
        <v>0</v>
      </c>
      <c r="E68" s="25"/>
    </row>
    <row r="69" spans="1:5" ht="9.75" customHeight="1" x14ac:dyDescent="0.25">
      <c r="A69" s="45">
        <v>4300</v>
      </c>
      <c r="B69" s="31" t="s">
        <v>37</v>
      </c>
      <c r="C69" s="32">
        <f>+C70+C73+C79+C81+C83</f>
        <v>15361436.880000001</v>
      </c>
      <c r="D69" s="33"/>
      <c r="E69" s="5"/>
    </row>
    <row r="70" spans="1:5" ht="9.75" customHeight="1" x14ac:dyDescent="0.25">
      <c r="A70" s="45">
        <v>4310</v>
      </c>
      <c r="B70" s="31" t="s">
        <v>167</v>
      </c>
      <c r="C70" s="32">
        <f>+C71+C72</f>
        <v>0</v>
      </c>
      <c r="D70" s="33" t="str">
        <f t="shared" ref="D70:D72" si="9">IFERROR(C70/$C$70,"")</f>
        <v/>
      </c>
      <c r="E70" s="5"/>
    </row>
    <row r="71" spans="1:5" ht="9.75" customHeight="1" x14ac:dyDescent="0.25">
      <c r="A71" s="46">
        <v>4311</v>
      </c>
      <c r="B71" s="5" t="s">
        <v>168</v>
      </c>
      <c r="C71" s="36">
        <v>0</v>
      </c>
      <c r="D71" s="33" t="str">
        <f t="shared" si="9"/>
        <v/>
      </c>
      <c r="E71" s="5"/>
    </row>
    <row r="72" spans="1:5" ht="9.75" customHeight="1" x14ac:dyDescent="0.25">
      <c r="A72" s="46">
        <v>4319</v>
      </c>
      <c r="B72" s="5" t="s">
        <v>169</v>
      </c>
      <c r="C72" s="36">
        <v>0</v>
      </c>
      <c r="D72" s="33" t="str">
        <f t="shared" si="9"/>
        <v/>
      </c>
      <c r="E72" s="5"/>
    </row>
    <row r="73" spans="1:5" ht="9.75" customHeight="1" x14ac:dyDescent="0.25">
      <c r="A73" s="45">
        <v>4320</v>
      </c>
      <c r="B73" s="31" t="s">
        <v>170</v>
      </c>
      <c r="C73" s="32">
        <f>+C74+C75+C76+C77+C78</f>
        <v>0</v>
      </c>
      <c r="D73" s="33" t="str">
        <f t="shared" ref="D73:D78" si="10">IFERROR(C73/$C$73,"")</f>
        <v/>
      </c>
      <c r="E73" s="5"/>
    </row>
    <row r="74" spans="1:5" ht="9.75" customHeight="1" x14ac:dyDescent="0.25">
      <c r="A74" s="46">
        <v>4321</v>
      </c>
      <c r="B74" s="5" t="s">
        <v>171</v>
      </c>
      <c r="C74" s="36">
        <v>0</v>
      </c>
      <c r="D74" s="33" t="str">
        <f t="shared" si="10"/>
        <v/>
      </c>
      <c r="E74" s="5"/>
    </row>
    <row r="75" spans="1:5" ht="9.75" customHeight="1" x14ac:dyDescent="0.25">
      <c r="A75" s="46">
        <v>4322</v>
      </c>
      <c r="B75" s="5" t="s">
        <v>172</v>
      </c>
      <c r="C75" s="36">
        <v>0</v>
      </c>
      <c r="D75" s="33" t="str">
        <f t="shared" si="10"/>
        <v/>
      </c>
      <c r="E75" s="5"/>
    </row>
    <row r="76" spans="1:5" ht="9.75" customHeight="1" x14ac:dyDescent="0.25">
      <c r="A76" s="46">
        <v>4323</v>
      </c>
      <c r="B76" s="5" t="s">
        <v>173</v>
      </c>
      <c r="C76" s="36">
        <v>0</v>
      </c>
      <c r="D76" s="33" t="str">
        <f t="shared" si="10"/>
        <v/>
      </c>
      <c r="E76" s="5"/>
    </row>
    <row r="77" spans="1:5" ht="9.75" customHeight="1" x14ac:dyDescent="0.25">
      <c r="A77" s="46">
        <v>4324</v>
      </c>
      <c r="B77" s="5" t="s">
        <v>174</v>
      </c>
      <c r="C77" s="36">
        <v>0</v>
      </c>
      <c r="D77" s="33" t="str">
        <f t="shared" si="10"/>
        <v/>
      </c>
      <c r="E77" s="5"/>
    </row>
    <row r="78" spans="1:5" ht="9.75" customHeight="1" x14ac:dyDescent="0.25">
      <c r="A78" s="46">
        <v>4325</v>
      </c>
      <c r="B78" s="5" t="s">
        <v>175</v>
      </c>
      <c r="C78" s="36">
        <v>0</v>
      </c>
      <c r="D78" s="33" t="str">
        <f t="shared" si="10"/>
        <v/>
      </c>
      <c r="E78" s="5"/>
    </row>
    <row r="79" spans="1:5" ht="9.75" customHeight="1" x14ac:dyDescent="0.25">
      <c r="A79" s="45">
        <v>4330</v>
      </c>
      <c r="B79" s="31" t="s">
        <v>177</v>
      </c>
      <c r="C79" s="32">
        <f>+C80</f>
        <v>0</v>
      </c>
      <c r="D79" s="33" t="str">
        <f t="shared" ref="D79:D80" si="11">IFERROR(C79/$C$79,"")</f>
        <v/>
      </c>
      <c r="E79" s="5"/>
    </row>
    <row r="80" spans="1:5" ht="9.75" customHeight="1" x14ac:dyDescent="0.25">
      <c r="A80" s="46">
        <v>4331</v>
      </c>
      <c r="B80" s="5" t="s">
        <v>177</v>
      </c>
      <c r="C80" s="36">
        <v>0</v>
      </c>
      <c r="D80" s="33" t="str">
        <f t="shared" si="11"/>
        <v/>
      </c>
      <c r="E80" s="5"/>
    </row>
    <row r="81" spans="1:5" ht="9.75" customHeight="1" x14ac:dyDescent="0.25">
      <c r="A81" s="45">
        <v>4340</v>
      </c>
      <c r="B81" s="31" t="s">
        <v>178</v>
      </c>
      <c r="C81" s="32">
        <f>+C82</f>
        <v>0</v>
      </c>
      <c r="D81" s="33" t="str">
        <f t="shared" ref="D81:D82" si="12">IFERROR(C81/$C$81,"")</f>
        <v/>
      </c>
      <c r="E81" s="5"/>
    </row>
    <row r="82" spans="1:5" ht="9.75" customHeight="1" x14ac:dyDescent="0.25">
      <c r="A82" s="46">
        <v>4341</v>
      </c>
      <c r="B82" s="5" t="s">
        <v>178</v>
      </c>
      <c r="C82" s="36">
        <v>0</v>
      </c>
      <c r="D82" s="33" t="str">
        <f t="shared" si="12"/>
        <v/>
      </c>
      <c r="E82" s="5"/>
    </row>
    <row r="83" spans="1:5" ht="9.75" customHeight="1" x14ac:dyDescent="0.25">
      <c r="A83" s="45">
        <v>4390</v>
      </c>
      <c r="B83" s="31" t="s">
        <v>179</v>
      </c>
      <c r="C83" s="32">
        <f>+C84+C85+C86+C87+C88+C89+C90</f>
        <v>15361436.880000001</v>
      </c>
      <c r="D83" s="33">
        <f t="shared" ref="D83:D90" si="13">IFERROR(C83/$C$83,"")</f>
        <v>1</v>
      </c>
      <c r="E83" s="5"/>
    </row>
    <row r="84" spans="1:5" ht="9.75" customHeight="1" x14ac:dyDescent="0.25">
      <c r="A84" s="46">
        <v>4392</v>
      </c>
      <c r="B84" s="5" t="s">
        <v>180</v>
      </c>
      <c r="C84" s="36">
        <v>0</v>
      </c>
      <c r="D84" s="33">
        <f t="shared" si="13"/>
        <v>0</v>
      </c>
      <c r="E84" s="5"/>
    </row>
    <row r="85" spans="1:5" ht="9.75" customHeight="1" x14ac:dyDescent="0.25">
      <c r="A85" s="46">
        <v>4393</v>
      </c>
      <c r="B85" s="5" t="s">
        <v>181</v>
      </c>
      <c r="C85" s="36">
        <v>0</v>
      </c>
      <c r="D85" s="33">
        <f t="shared" si="13"/>
        <v>0</v>
      </c>
      <c r="E85" s="5"/>
    </row>
    <row r="86" spans="1:5" ht="9.75" customHeight="1" x14ac:dyDescent="0.25">
      <c r="A86" s="46">
        <v>4394</v>
      </c>
      <c r="B86" s="5" t="s">
        <v>182</v>
      </c>
      <c r="C86" s="36">
        <v>0</v>
      </c>
      <c r="D86" s="33">
        <f t="shared" si="13"/>
        <v>0</v>
      </c>
      <c r="E86" s="5"/>
    </row>
    <row r="87" spans="1:5" ht="9.75" customHeight="1" x14ac:dyDescent="0.25">
      <c r="A87" s="46">
        <v>4395</v>
      </c>
      <c r="B87" s="5" t="s">
        <v>183</v>
      </c>
      <c r="C87" s="36">
        <v>0</v>
      </c>
      <c r="D87" s="33">
        <f t="shared" si="13"/>
        <v>0</v>
      </c>
      <c r="E87" s="5"/>
    </row>
    <row r="88" spans="1:5" ht="9.75" customHeight="1" x14ac:dyDescent="0.25">
      <c r="A88" s="46">
        <v>4396</v>
      </c>
      <c r="B88" s="5" t="s">
        <v>184</v>
      </c>
      <c r="C88" s="36">
        <v>0</v>
      </c>
      <c r="D88" s="33">
        <f t="shared" si="13"/>
        <v>0</v>
      </c>
      <c r="E88" s="5"/>
    </row>
    <row r="89" spans="1:5" ht="9.75" customHeight="1" x14ac:dyDescent="0.25">
      <c r="A89" s="46">
        <v>4397</v>
      </c>
      <c r="B89" s="5" t="s">
        <v>185</v>
      </c>
      <c r="C89" s="36">
        <v>0</v>
      </c>
      <c r="D89" s="33">
        <f t="shared" si="13"/>
        <v>0</v>
      </c>
      <c r="E89" s="5"/>
    </row>
    <row r="90" spans="1:5" ht="68.25" customHeight="1" x14ac:dyDescent="0.25">
      <c r="A90" s="46">
        <v>4399</v>
      </c>
      <c r="B90" s="5" t="s">
        <v>179</v>
      </c>
      <c r="C90" s="36">
        <v>15361436.880000001</v>
      </c>
      <c r="D90" s="33">
        <f t="shared" si="13"/>
        <v>1</v>
      </c>
      <c r="E90" s="34" t="s">
        <v>1649</v>
      </c>
    </row>
    <row r="91" spans="1:5" ht="9.75" customHeight="1" x14ac:dyDescent="0.25">
      <c r="A91" s="25"/>
      <c r="B91" s="25"/>
      <c r="C91" s="25"/>
      <c r="D91" s="26"/>
      <c r="E91" s="25"/>
    </row>
    <row r="92" spans="1:5" ht="9.75" customHeight="1" x14ac:dyDescent="0.25">
      <c r="A92" s="115" t="s">
        <v>186</v>
      </c>
      <c r="B92" s="115"/>
      <c r="C92" s="115"/>
      <c r="D92" s="129"/>
      <c r="E92" s="115"/>
    </row>
    <row r="93" spans="1:5" ht="9.75" customHeight="1" x14ac:dyDescent="0.25">
      <c r="A93" s="28" t="s">
        <v>99</v>
      </c>
      <c r="B93" s="28" t="s">
        <v>100</v>
      </c>
      <c r="C93" s="27" t="s">
        <v>101</v>
      </c>
      <c r="D93" s="29" t="s">
        <v>102</v>
      </c>
      <c r="E93" s="27" t="s">
        <v>103</v>
      </c>
    </row>
    <row r="94" spans="1:5" ht="9.75" customHeight="1" x14ac:dyDescent="0.25">
      <c r="A94" s="45">
        <v>5000</v>
      </c>
      <c r="B94" s="31" t="s">
        <v>38</v>
      </c>
      <c r="C94" s="32">
        <f>+C95+C123+C156+C166+C181+C210</f>
        <v>124479997.72</v>
      </c>
      <c r="D94" s="33"/>
      <c r="E94" s="5"/>
    </row>
    <row r="95" spans="1:5" ht="9.75" customHeight="1" x14ac:dyDescent="0.25">
      <c r="A95" s="45">
        <v>5100</v>
      </c>
      <c r="B95" s="31" t="s">
        <v>187</v>
      </c>
      <c r="C95" s="32">
        <f>+C96+C103+C113</f>
        <v>72007839.329999998</v>
      </c>
      <c r="D95" s="33"/>
      <c r="E95" s="5"/>
    </row>
    <row r="96" spans="1:5" ht="9.75" customHeight="1" x14ac:dyDescent="0.25">
      <c r="A96" s="45">
        <v>5110</v>
      </c>
      <c r="B96" s="31" t="s">
        <v>188</v>
      </c>
      <c r="C96" s="32">
        <f>+C97+C98+C99+C100+C101+C102</f>
        <v>55699115.539999999</v>
      </c>
      <c r="D96" s="33">
        <f t="shared" ref="D96:D102" si="14">IFERROR(C96/$C$96,"")</f>
        <v>1</v>
      </c>
      <c r="E96" s="5"/>
    </row>
    <row r="97" spans="1:5" ht="23.25" customHeight="1" x14ac:dyDescent="0.25">
      <c r="A97" s="46">
        <v>5111</v>
      </c>
      <c r="B97" s="5" t="s">
        <v>189</v>
      </c>
      <c r="C97" s="36">
        <v>28173556.309999999</v>
      </c>
      <c r="D97" s="33">
        <f t="shared" si="14"/>
        <v>0.50581694227742846</v>
      </c>
      <c r="E97" s="34" t="s">
        <v>1650</v>
      </c>
    </row>
    <row r="98" spans="1:5" ht="9.75" customHeight="1" x14ac:dyDescent="0.25">
      <c r="A98" s="46">
        <v>5112</v>
      </c>
      <c r="B98" s="5" t="s">
        <v>191</v>
      </c>
      <c r="C98" s="36">
        <v>1010240.58</v>
      </c>
      <c r="D98" s="33">
        <f t="shared" si="14"/>
        <v>1.8137461792808927E-2</v>
      </c>
      <c r="E98" s="34"/>
    </row>
    <row r="99" spans="1:5" ht="9.75" customHeight="1" x14ac:dyDescent="0.25">
      <c r="A99" s="46">
        <v>5113</v>
      </c>
      <c r="B99" s="5" t="s">
        <v>192</v>
      </c>
      <c r="C99" s="36">
        <v>6929558.6600000001</v>
      </c>
      <c r="D99" s="33">
        <f t="shared" si="14"/>
        <v>0.12441056905156021</v>
      </c>
      <c r="E99" s="34"/>
    </row>
    <row r="100" spans="1:5" ht="9.75" customHeight="1" x14ac:dyDescent="0.25">
      <c r="A100" s="46">
        <v>5114</v>
      </c>
      <c r="B100" s="5" t="s">
        <v>193</v>
      </c>
      <c r="C100" s="36">
        <v>6767920.7800000003</v>
      </c>
      <c r="D100" s="33">
        <f t="shared" si="14"/>
        <v>0.12150858616668081</v>
      </c>
      <c r="E100" s="34" t="s">
        <v>1651</v>
      </c>
    </row>
    <row r="101" spans="1:5" ht="23.25" customHeight="1" x14ac:dyDescent="0.25">
      <c r="A101" s="46">
        <v>5115</v>
      </c>
      <c r="B101" s="5" t="s">
        <v>195</v>
      </c>
      <c r="C101" s="36">
        <v>12817839.210000001</v>
      </c>
      <c r="D101" s="33">
        <f t="shared" si="14"/>
        <v>0.23012644071152161</v>
      </c>
      <c r="E101" s="34" t="s">
        <v>1652</v>
      </c>
    </row>
    <row r="102" spans="1:5" ht="9.75" customHeight="1" x14ac:dyDescent="0.25">
      <c r="A102" s="46">
        <v>5116</v>
      </c>
      <c r="B102" s="5" t="s">
        <v>196</v>
      </c>
      <c r="C102" s="36">
        <v>0</v>
      </c>
      <c r="D102" s="33">
        <f t="shared" si="14"/>
        <v>0</v>
      </c>
      <c r="E102" s="34"/>
    </row>
    <row r="103" spans="1:5" ht="9.75" customHeight="1" x14ac:dyDescent="0.25">
      <c r="A103" s="45">
        <v>5120</v>
      </c>
      <c r="B103" s="31" t="s">
        <v>197</v>
      </c>
      <c r="C103" s="32">
        <f>+C104+C105+C106+C107+C108+C109+C110+C111+C112</f>
        <v>2508595.83</v>
      </c>
      <c r="D103" s="33">
        <f t="shared" ref="D103:D112" si="15">IFERROR(C103/$C$103,"")</f>
        <v>1</v>
      </c>
      <c r="E103" s="34"/>
    </row>
    <row r="104" spans="1:5" ht="23.25" customHeight="1" x14ac:dyDescent="0.25">
      <c r="A104" s="46">
        <v>5121</v>
      </c>
      <c r="B104" s="5" t="s">
        <v>198</v>
      </c>
      <c r="C104" s="36">
        <v>410686.65</v>
      </c>
      <c r="D104" s="33">
        <f t="shared" si="15"/>
        <v>0.16371176460099593</v>
      </c>
      <c r="E104" s="34" t="s">
        <v>1653</v>
      </c>
    </row>
    <row r="105" spans="1:5" ht="9.75" customHeight="1" x14ac:dyDescent="0.25">
      <c r="A105" s="46">
        <v>5122</v>
      </c>
      <c r="B105" s="5" t="s">
        <v>199</v>
      </c>
      <c r="C105" s="36">
        <v>30371.51</v>
      </c>
      <c r="D105" s="33">
        <f t="shared" si="15"/>
        <v>1.2106976196320951E-2</v>
      </c>
      <c r="E105" s="34"/>
    </row>
    <row r="106" spans="1:5" ht="9.75" customHeight="1" x14ac:dyDescent="0.25">
      <c r="A106" s="46">
        <v>5123</v>
      </c>
      <c r="B106" s="5" t="s">
        <v>201</v>
      </c>
      <c r="C106" s="36">
        <v>0</v>
      </c>
      <c r="D106" s="33">
        <f t="shared" si="15"/>
        <v>0</v>
      </c>
      <c r="E106" s="34"/>
    </row>
    <row r="107" spans="1:5" ht="9.75" customHeight="1" x14ac:dyDescent="0.25">
      <c r="A107" s="46">
        <v>5124</v>
      </c>
      <c r="B107" s="5" t="s">
        <v>202</v>
      </c>
      <c r="C107" s="36">
        <v>69572.149999999994</v>
      </c>
      <c r="D107" s="33">
        <f t="shared" si="15"/>
        <v>2.7733503009131605E-2</v>
      </c>
      <c r="E107" s="34"/>
    </row>
    <row r="108" spans="1:5" ht="9.75" customHeight="1" x14ac:dyDescent="0.25">
      <c r="A108" s="46">
        <v>5125</v>
      </c>
      <c r="B108" s="5" t="s">
        <v>203</v>
      </c>
      <c r="C108" s="36">
        <v>5510.61</v>
      </c>
      <c r="D108" s="33">
        <f t="shared" si="15"/>
        <v>2.1966910468794007E-3</v>
      </c>
      <c r="E108" s="34"/>
    </row>
    <row r="109" spans="1:5" ht="23.25" customHeight="1" x14ac:dyDescent="0.25">
      <c r="A109" s="46">
        <v>5126</v>
      </c>
      <c r="B109" s="5" t="s">
        <v>204</v>
      </c>
      <c r="C109" s="36">
        <v>1537449.27</v>
      </c>
      <c r="D109" s="33">
        <f t="shared" si="15"/>
        <v>0.61287244904652494</v>
      </c>
      <c r="E109" s="34" t="s">
        <v>1654</v>
      </c>
    </row>
    <row r="110" spans="1:5" ht="23.25" customHeight="1" x14ac:dyDescent="0.25">
      <c r="A110" s="46">
        <v>5127</v>
      </c>
      <c r="B110" s="5" t="s">
        <v>206</v>
      </c>
      <c r="C110" s="36">
        <v>176158.79</v>
      </c>
      <c r="D110" s="33">
        <f t="shared" si="15"/>
        <v>7.0222069212321062E-2</v>
      </c>
      <c r="E110" s="34" t="s">
        <v>1655</v>
      </c>
    </row>
    <row r="111" spans="1:5" ht="9.75" customHeight="1" x14ac:dyDescent="0.25">
      <c r="A111" s="46">
        <v>5128</v>
      </c>
      <c r="B111" s="5" t="s">
        <v>207</v>
      </c>
      <c r="C111" s="36">
        <v>0</v>
      </c>
      <c r="D111" s="33">
        <f t="shared" si="15"/>
        <v>0</v>
      </c>
      <c r="E111" s="34"/>
    </row>
    <row r="112" spans="1:5" ht="45.75" customHeight="1" x14ac:dyDescent="0.25">
      <c r="A112" s="46">
        <v>5129</v>
      </c>
      <c r="B112" s="5" t="s">
        <v>208</v>
      </c>
      <c r="C112" s="36">
        <v>278846.84999999998</v>
      </c>
      <c r="D112" s="33">
        <f t="shared" si="15"/>
        <v>0.11115654688782607</v>
      </c>
      <c r="E112" s="34" t="s">
        <v>1656</v>
      </c>
    </row>
    <row r="113" spans="1:5" ht="9.75" customHeight="1" x14ac:dyDescent="0.25">
      <c r="A113" s="45">
        <v>5130</v>
      </c>
      <c r="B113" s="31" t="s">
        <v>209</v>
      </c>
      <c r="C113" s="32">
        <f>+C114+C115+C116+C117+C118+C119+C120+C121+C122</f>
        <v>13800127.960000001</v>
      </c>
      <c r="D113" s="33">
        <f t="shared" ref="D113:D122" si="16">IFERROR(C113/$C$113,"")</f>
        <v>1</v>
      </c>
      <c r="E113" s="34"/>
    </row>
    <row r="114" spans="1:5" ht="9.75" customHeight="1" x14ac:dyDescent="0.25">
      <c r="A114" s="46">
        <v>5131</v>
      </c>
      <c r="B114" s="5" t="s">
        <v>210</v>
      </c>
      <c r="C114" s="36">
        <v>654571.9</v>
      </c>
      <c r="D114" s="33">
        <f t="shared" si="16"/>
        <v>4.7432306562467552E-2</v>
      </c>
      <c r="E114" s="34"/>
    </row>
    <row r="115" spans="1:5" ht="9.75" customHeight="1" x14ac:dyDescent="0.25">
      <c r="A115" s="46">
        <v>5132</v>
      </c>
      <c r="B115" s="5" t="s">
        <v>211</v>
      </c>
      <c r="C115" s="36">
        <v>786141.61</v>
      </c>
      <c r="D115" s="33">
        <f t="shared" si="16"/>
        <v>5.6966255115796761E-2</v>
      </c>
      <c r="E115" s="34"/>
    </row>
    <row r="116" spans="1:5" ht="45.75" customHeight="1" x14ac:dyDescent="0.25">
      <c r="A116" s="46">
        <v>5133</v>
      </c>
      <c r="B116" s="5" t="s">
        <v>212</v>
      </c>
      <c r="C116" s="36">
        <v>5902925.1799999997</v>
      </c>
      <c r="D116" s="33">
        <f t="shared" si="16"/>
        <v>0.42774423520635235</v>
      </c>
      <c r="E116" s="34" t="s">
        <v>1657</v>
      </c>
    </row>
    <row r="117" spans="1:5" ht="45.75" customHeight="1" x14ac:dyDescent="0.25">
      <c r="A117" s="46">
        <v>5134</v>
      </c>
      <c r="B117" s="5" t="s">
        <v>214</v>
      </c>
      <c r="C117" s="36">
        <v>2648753.83</v>
      </c>
      <c r="D117" s="33">
        <f t="shared" si="16"/>
        <v>0.19193690360534887</v>
      </c>
      <c r="E117" s="34" t="s">
        <v>1658</v>
      </c>
    </row>
    <row r="118" spans="1:5" ht="45.75" customHeight="1" x14ac:dyDescent="0.25">
      <c r="A118" s="46">
        <v>5135</v>
      </c>
      <c r="B118" s="5" t="s">
        <v>215</v>
      </c>
      <c r="C118" s="36">
        <v>1642922.31</v>
      </c>
      <c r="D118" s="33">
        <f t="shared" si="16"/>
        <v>0.11905123740606242</v>
      </c>
      <c r="E118" s="34" t="s">
        <v>1659</v>
      </c>
    </row>
    <row r="119" spans="1:5" ht="9.75" customHeight="1" x14ac:dyDescent="0.25">
      <c r="A119" s="46">
        <v>5136</v>
      </c>
      <c r="B119" s="5" t="s">
        <v>217</v>
      </c>
      <c r="C119" s="36">
        <v>275013.33</v>
      </c>
      <c r="D119" s="33">
        <f t="shared" si="16"/>
        <v>1.992831738931209E-2</v>
      </c>
      <c r="E119" s="34"/>
    </row>
    <row r="120" spans="1:5" ht="9.75" customHeight="1" x14ac:dyDescent="0.25">
      <c r="A120" s="46">
        <v>5137</v>
      </c>
      <c r="B120" s="5" t="s">
        <v>218</v>
      </c>
      <c r="C120" s="36">
        <v>16999.96</v>
      </c>
      <c r="D120" s="33">
        <f t="shared" si="16"/>
        <v>1.2318697369527868E-3</v>
      </c>
      <c r="E120" s="34"/>
    </row>
    <row r="121" spans="1:5" ht="9.75" customHeight="1" x14ac:dyDescent="0.25">
      <c r="A121" s="46">
        <v>5138</v>
      </c>
      <c r="B121" s="5" t="s">
        <v>219</v>
      </c>
      <c r="C121" s="36">
        <v>592366.17000000004</v>
      </c>
      <c r="D121" s="33">
        <f t="shared" si="16"/>
        <v>4.2924686765005909E-2</v>
      </c>
      <c r="E121" s="34"/>
    </row>
    <row r="122" spans="1:5" ht="45.75" customHeight="1" x14ac:dyDescent="0.25">
      <c r="A122" s="46">
        <v>5139</v>
      </c>
      <c r="B122" s="5" t="s">
        <v>220</v>
      </c>
      <c r="C122" s="36">
        <v>1280433.67</v>
      </c>
      <c r="D122" s="33">
        <f t="shared" si="16"/>
        <v>9.2784188212701166E-2</v>
      </c>
      <c r="E122" s="34" t="s">
        <v>1660</v>
      </c>
    </row>
    <row r="123" spans="1:5" ht="9.75" customHeight="1" x14ac:dyDescent="0.25">
      <c r="A123" s="45">
        <v>5200</v>
      </c>
      <c r="B123" s="31" t="s">
        <v>221</v>
      </c>
      <c r="C123" s="32">
        <f>+C124+C127+C130+C133+C138+C142+C145+C147+C153</f>
        <v>15988056.960000001</v>
      </c>
      <c r="D123" s="33"/>
      <c r="E123" s="34"/>
    </row>
    <row r="124" spans="1:5" ht="9.75" customHeight="1" x14ac:dyDescent="0.25">
      <c r="A124" s="45">
        <v>5210</v>
      </c>
      <c r="B124" s="31" t="s">
        <v>222</v>
      </c>
      <c r="C124" s="32">
        <f>+C125+C126</f>
        <v>0</v>
      </c>
      <c r="D124" s="33" t="str">
        <f t="shared" ref="D124:D126" si="17">IFERROR(C124/$C$124,"")</f>
        <v/>
      </c>
      <c r="E124" s="34"/>
    </row>
    <row r="125" spans="1:5" ht="9.75" customHeight="1" x14ac:dyDescent="0.25">
      <c r="A125" s="46">
        <v>5211</v>
      </c>
      <c r="B125" s="5" t="s">
        <v>223</v>
      </c>
      <c r="C125" s="36">
        <v>0</v>
      </c>
      <c r="D125" s="33" t="str">
        <f t="shared" si="17"/>
        <v/>
      </c>
      <c r="E125" s="34"/>
    </row>
    <row r="126" spans="1:5" ht="9.75" customHeight="1" x14ac:dyDescent="0.25">
      <c r="A126" s="46">
        <v>5212</v>
      </c>
      <c r="B126" s="5" t="s">
        <v>224</v>
      </c>
      <c r="C126" s="36">
        <v>0</v>
      </c>
      <c r="D126" s="33" t="str">
        <f t="shared" si="17"/>
        <v/>
      </c>
      <c r="E126" s="34"/>
    </row>
    <row r="127" spans="1:5" ht="9.75" customHeight="1" x14ac:dyDescent="0.25">
      <c r="A127" s="45">
        <v>5220</v>
      </c>
      <c r="B127" s="31" t="s">
        <v>225</v>
      </c>
      <c r="C127" s="32">
        <f>+C128+C129</f>
        <v>0</v>
      </c>
      <c r="D127" s="33" t="str">
        <f t="shared" ref="D127:D129" si="18">IFERROR(C127/$C$127,"")</f>
        <v/>
      </c>
      <c r="E127" s="34"/>
    </row>
    <row r="128" spans="1:5" ht="9.75" customHeight="1" x14ac:dyDescent="0.25">
      <c r="A128" s="46">
        <v>5221</v>
      </c>
      <c r="B128" s="5" t="s">
        <v>226</v>
      </c>
      <c r="C128" s="36">
        <v>0</v>
      </c>
      <c r="D128" s="33" t="str">
        <f t="shared" si="18"/>
        <v/>
      </c>
      <c r="E128" s="34"/>
    </row>
    <row r="129" spans="1:5" ht="9.75" customHeight="1" x14ac:dyDescent="0.25">
      <c r="A129" s="46">
        <v>5222</v>
      </c>
      <c r="B129" s="5" t="s">
        <v>227</v>
      </c>
      <c r="C129" s="36">
        <v>0</v>
      </c>
      <c r="D129" s="33" t="str">
        <f t="shared" si="18"/>
        <v/>
      </c>
      <c r="E129" s="34"/>
    </row>
    <row r="130" spans="1:5" ht="9.75" customHeight="1" x14ac:dyDescent="0.25">
      <c r="A130" s="45">
        <v>5230</v>
      </c>
      <c r="B130" s="31" t="s">
        <v>164</v>
      </c>
      <c r="C130" s="32">
        <f>+C131+C132</f>
        <v>0</v>
      </c>
      <c r="D130" s="33" t="str">
        <f t="shared" ref="D130:D132" si="19">IFERROR(C130/$C$130,"")</f>
        <v/>
      </c>
      <c r="E130" s="34"/>
    </row>
    <row r="131" spans="1:5" ht="9.75" customHeight="1" x14ac:dyDescent="0.25">
      <c r="A131" s="46">
        <v>5231</v>
      </c>
      <c r="B131" s="5" t="s">
        <v>229</v>
      </c>
      <c r="C131" s="36">
        <v>0</v>
      </c>
      <c r="D131" s="33" t="str">
        <f t="shared" si="19"/>
        <v/>
      </c>
      <c r="E131" s="34"/>
    </row>
    <row r="132" spans="1:5" ht="9.75" customHeight="1" x14ac:dyDescent="0.25">
      <c r="A132" s="46">
        <v>5232</v>
      </c>
      <c r="B132" s="5" t="s">
        <v>230</v>
      </c>
      <c r="C132" s="36">
        <v>0</v>
      </c>
      <c r="D132" s="33" t="str">
        <f t="shared" si="19"/>
        <v/>
      </c>
      <c r="E132" s="34"/>
    </row>
    <row r="133" spans="1:5" ht="9.75" customHeight="1" x14ac:dyDescent="0.25">
      <c r="A133" s="45">
        <v>5240</v>
      </c>
      <c r="B133" s="31" t="s">
        <v>231</v>
      </c>
      <c r="C133" s="32">
        <f>+C134+C135+C136+C137</f>
        <v>15988056.960000001</v>
      </c>
      <c r="D133" s="33">
        <f t="shared" ref="D133:D137" si="20">IFERROR(C133/$C$133,"")</f>
        <v>1</v>
      </c>
      <c r="E133" s="34"/>
    </row>
    <row r="134" spans="1:5" ht="9.75" customHeight="1" x14ac:dyDescent="0.25">
      <c r="A134" s="46">
        <v>5241</v>
      </c>
      <c r="B134" s="5" t="s">
        <v>232</v>
      </c>
      <c r="C134" s="36">
        <v>0</v>
      </c>
      <c r="D134" s="33">
        <f t="shared" si="20"/>
        <v>0</v>
      </c>
      <c r="E134" s="34"/>
    </row>
    <row r="135" spans="1:5" ht="9.75" customHeight="1" x14ac:dyDescent="0.25">
      <c r="A135" s="46">
        <v>5242</v>
      </c>
      <c r="B135" s="5" t="s">
        <v>234</v>
      </c>
      <c r="C135" s="36">
        <v>0</v>
      </c>
      <c r="D135" s="33">
        <f t="shared" si="20"/>
        <v>0</v>
      </c>
      <c r="E135" s="34"/>
    </row>
    <row r="136" spans="1:5" ht="9.75" customHeight="1" x14ac:dyDescent="0.25">
      <c r="A136" s="46">
        <v>5243</v>
      </c>
      <c r="B136" s="5" t="s">
        <v>235</v>
      </c>
      <c r="C136" s="36">
        <v>0</v>
      </c>
      <c r="D136" s="33">
        <f t="shared" si="20"/>
        <v>0</v>
      </c>
      <c r="E136" s="34"/>
    </row>
    <row r="137" spans="1:5" ht="45" customHeight="1" x14ac:dyDescent="0.25">
      <c r="A137" s="46">
        <v>5244</v>
      </c>
      <c r="B137" s="5" t="s">
        <v>237</v>
      </c>
      <c r="C137" s="36">
        <v>15988056.960000001</v>
      </c>
      <c r="D137" s="33">
        <f t="shared" si="20"/>
        <v>1</v>
      </c>
      <c r="E137" s="34" t="s">
        <v>1661</v>
      </c>
    </row>
    <row r="138" spans="1:5" ht="9.75" customHeight="1" x14ac:dyDescent="0.25">
      <c r="A138" s="45">
        <v>5250</v>
      </c>
      <c r="B138" s="31" t="s">
        <v>165</v>
      </c>
      <c r="C138" s="32">
        <f>+C139+C140+C141</f>
        <v>0</v>
      </c>
      <c r="D138" s="33" t="str">
        <f t="shared" ref="D138:D141" si="21">IFERROR(C138/$C$138,"")</f>
        <v/>
      </c>
      <c r="E138" s="34"/>
    </row>
    <row r="139" spans="1:5" ht="9.75" customHeight="1" x14ac:dyDescent="0.25">
      <c r="A139" s="46">
        <v>5251</v>
      </c>
      <c r="B139" s="5" t="s">
        <v>238</v>
      </c>
      <c r="C139" s="36">
        <v>0</v>
      </c>
      <c r="D139" s="33" t="str">
        <f t="shared" si="21"/>
        <v/>
      </c>
      <c r="E139" s="34"/>
    </row>
    <row r="140" spans="1:5" ht="9.75" customHeight="1" x14ac:dyDescent="0.25">
      <c r="A140" s="46">
        <v>5252</v>
      </c>
      <c r="B140" s="5" t="s">
        <v>239</v>
      </c>
      <c r="C140" s="36">
        <v>0</v>
      </c>
      <c r="D140" s="33" t="str">
        <f t="shared" si="21"/>
        <v/>
      </c>
      <c r="E140" s="34"/>
    </row>
    <row r="141" spans="1:5" ht="9.75" customHeight="1" x14ac:dyDescent="0.25">
      <c r="A141" s="46">
        <v>5259</v>
      </c>
      <c r="B141" s="5" t="s">
        <v>240</v>
      </c>
      <c r="C141" s="36">
        <v>0</v>
      </c>
      <c r="D141" s="33" t="str">
        <f t="shared" si="21"/>
        <v/>
      </c>
      <c r="E141" s="34"/>
    </row>
    <row r="142" spans="1:5" ht="9.75" customHeight="1" x14ac:dyDescent="0.25">
      <c r="A142" s="45">
        <v>5260</v>
      </c>
      <c r="B142" s="31" t="s">
        <v>241</v>
      </c>
      <c r="C142" s="32">
        <f>+C143+C144</f>
        <v>0</v>
      </c>
      <c r="D142" s="33" t="str">
        <f t="shared" ref="D142:D144" si="22">IFERROR(C142/$C$142,"")</f>
        <v/>
      </c>
      <c r="E142" s="34"/>
    </row>
    <row r="143" spans="1:5" ht="9.75" customHeight="1" x14ac:dyDescent="0.25">
      <c r="A143" s="46">
        <v>5261</v>
      </c>
      <c r="B143" s="5" t="s">
        <v>242</v>
      </c>
      <c r="C143" s="36">
        <v>0</v>
      </c>
      <c r="D143" s="33" t="str">
        <f t="shared" si="22"/>
        <v/>
      </c>
      <c r="E143" s="34"/>
    </row>
    <row r="144" spans="1:5" ht="9.75" customHeight="1" x14ac:dyDescent="0.25">
      <c r="A144" s="46">
        <v>5262</v>
      </c>
      <c r="B144" s="5" t="s">
        <v>243</v>
      </c>
      <c r="C144" s="36">
        <v>0</v>
      </c>
      <c r="D144" s="33" t="str">
        <f t="shared" si="22"/>
        <v/>
      </c>
      <c r="E144" s="34"/>
    </row>
    <row r="145" spans="1:5" ht="9.75" customHeight="1" x14ac:dyDescent="0.25">
      <c r="A145" s="45">
        <v>5270</v>
      </c>
      <c r="B145" s="31" t="s">
        <v>244</v>
      </c>
      <c r="C145" s="32">
        <f>+C146</f>
        <v>0</v>
      </c>
      <c r="D145" s="33" t="str">
        <f t="shared" ref="D145:D146" si="23">IFERROR(C145/$C$145,"")</f>
        <v/>
      </c>
      <c r="E145" s="34"/>
    </row>
    <row r="146" spans="1:5" ht="9.75" customHeight="1" x14ac:dyDescent="0.25">
      <c r="A146" s="46">
        <v>5271</v>
      </c>
      <c r="B146" s="5" t="s">
        <v>245</v>
      </c>
      <c r="C146" s="36">
        <v>0</v>
      </c>
      <c r="D146" s="33" t="str">
        <f t="shared" si="23"/>
        <v/>
      </c>
      <c r="E146" s="34"/>
    </row>
    <row r="147" spans="1:5" ht="9.75" customHeight="1" x14ac:dyDescent="0.25">
      <c r="A147" s="45">
        <v>5280</v>
      </c>
      <c r="B147" s="31" t="s">
        <v>246</v>
      </c>
      <c r="C147" s="32">
        <f>+C148+C149+C150+C151+C152</f>
        <v>0</v>
      </c>
      <c r="D147" s="33" t="str">
        <f t="shared" ref="D147:D152" si="24">IFERROR(C147/$C$147,"")</f>
        <v/>
      </c>
      <c r="E147" s="34"/>
    </row>
    <row r="148" spans="1:5" ht="9.75" customHeight="1" x14ac:dyDescent="0.25">
      <c r="A148" s="46">
        <v>5281</v>
      </c>
      <c r="B148" s="5" t="s">
        <v>247</v>
      </c>
      <c r="C148" s="36">
        <v>0</v>
      </c>
      <c r="D148" s="33" t="str">
        <f t="shared" si="24"/>
        <v/>
      </c>
      <c r="E148" s="34"/>
    </row>
    <row r="149" spans="1:5" ht="9.75" customHeight="1" x14ac:dyDescent="0.25">
      <c r="A149" s="46">
        <v>5282</v>
      </c>
      <c r="B149" s="5" t="s">
        <v>248</v>
      </c>
      <c r="C149" s="36">
        <v>0</v>
      </c>
      <c r="D149" s="33" t="str">
        <f t="shared" si="24"/>
        <v/>
      </c>
      <c r="E149" s="34"/>
    </row>
    <row r="150" spans="1:5" ht="9.75" customHeight="1" x14ac:dyDescent="0.25">
      <c r="A150" s="46">
        <v>5283</v>
      </c>
      <c r="B150" s="5" t="s">
        <v>249</v>
      </c>
      <c r="C150" s="36">
        <v>0</v>
      </c>
      <c r="D150" s="33" t="str">
        <f t="shared" si="24"/>
        <v/>
      </c>
      <c r="E150" s="34"/>
    </row>
    <row r="151" spans="1:5" ht="9.75" customHeight="1" x14ac:dyDescent="0.25">
      <c r="A151" s="46">
        <v>5284</v>
      </c>
      <c r="B151" s="5" t="s">
        <v>250</v>
      </c>
      <c r="C151" s="36">
        <v>0</v>
      </c>
      <c r="D151" s="33" t="str">
        <f t="shared" si="24"/>
        <v/>
      </c>
      <c r="E151" s="34"/>
    </row>
    <row r="152" spans="1:5" ht="9.75" customHeight="1" x14ac:dyDescent="0.25">
      <c r="A152" s="46">
        <v>5285</v>
      </c>
      <c r="B152" s="5" t="s">
        <v>251</v>
      </c>
      <c r="C152" s="36">
        <v>0</v>
      </c>
      <c r="D152" s="33" t="str">
        <f t="shared" si="24"/>
        <v/>
      </c>
      <c r="E152" s="34"/>
    </row>
    <row r="153" spans="1:5" ht="9.75" customHeight="1" x14ac:dyDescent="0.25">
      <c r="A153" s="45">
        <v>5290</v>
      </c>
      <c r="B153" s="31" t="s">
        <v>252</v>
      </c>
      <c r="C153" s="32">
        <f>+C154+C155</f>
        <v>0</v>
      </c>
      <c r="D153" s="33" t="str">
        <f t="shared" ref="D153:D155" si="25">IFERROR(C153/$C$153,"")</f>
        <v/>
      </c>
      <c r="E153" s="34"/>
    </row>
    <row r="154" spans="1:5" ht="9.75" customHeight="1" x14ac:dyDescent="0.25">
      <c r="A154" s="46">
        <v>5291</v>
      </c>
      <c r="B154" s="5" t="s">
        <v>253</v>
      </c>
      <c r="C154" s="36">
        <v>0</v>
      </c>
      <c r="D154" s="33" t="str">
        <f t="shared" si="25"/>
        <v/>
      </c>
      <c r="E154" s="34"/>
    </row>
    <row r="155" spans="1:5" ht="9.75" customHeight="1" x14ac:dyDescent="0.25">
      <c r="A155" s="46">
        <v>5292</v>
      </c>
      <c r="B155" s="5" t="s">
        <v>254</v>
      </c>
      <c r="C155" s="36">
        <v>0</v>
      </c>
      <c r="D155" s="33" t="str">
        <f t="shared" si="25"/>
        <v/>
      </c>
      <c r="E155" s="34"/>
    </row>
    <row r="156" spans="1:5" ht="9.75" customHeight="1" x14ac:dyDescent="0.25">
      <c r="A156" s="45">
        <v>5300</v>
      </c>
      <c r="B156" s="31" t="s">
        <v>255</v>
      </c>
      <c r="C156" s="32">
        <f>+C157+C160+C163</f>
        <v>0</v>
      </c>
      <c r="D156" s="33"/>
      <c r="E156" s="34"/>
    </row>
    <row r="157" spans="1:5" ht="9.75" customHeight="1" x14ac:dyDescent="0.25">
      <c r="A157" s="45">
        <v>5310</v>
      </c>
      <c r="B157" s="31" t="s">
        <v>155</v>
      </c>
      <c r="C157" s="32">
        <f>+C158+C159</f>
        <v>0</v>
      </c>
      <c r="D157" s="33" t="str">
        <f t="shared" ref="D157:D159" si="26">IFERROR(C157/$C$157,"")</f>
        <v/>
      </c>
      <c r="E157" s="34"/>
    </row>
    <row r="158" spans="1:5" ht="9.75" customHeight="1" x14ac:dyDescent="0.25">
      <c r="A158" s="46">
        <v>5311</v>
      </c>
      <c r="B158" s="5" t="s">
        <v>256</v>
      </c>
      <c r="C158" s="36">
        <v>0</v>
      </c>
      <c r="D158" s="33" t="str">
        <f t="shared" si="26"/>
        <v/>
      </c>
      <c r="E158" s="34"/>
    </row>
    <row r="159" spans="1:5" ht="9.75" customHeight="1" x14ac:dyDescent="0.25">
      <c r="A159" s="46">
        <v>5312</v>
      </c>
      <c r="B159" s="5" t="s">
        <v>257</v>
      </c>
      <c r="C159" s="36">
        <v>0</v>
      </c>
      <c r="D159" s="33" t="str">
        <f t="shared" si="26"/>
        <v/>
      </c>
      <c r="E159" s="34"/>
    </row>
    <row r="160" spans="1:5" ht="9.75" customHeight="1" x14ac:dyDescent="0.25">
      <c r="A160" s="45">
        <v>5320</v>
      </c>
      <c r="B160" s="31" t="s">
        <v>156</v>
      </c>
      <c r="C160" s="32">
        <f>+C161+C162</f>
        <v>0</v>
      </c>
      <c r="D160" s="33" t="str">
        <f t="shared" ref="D160:D162" si="27">IFERROR(C160/$C$160,"")</f>
        <v/>
      </c>
      <c r="E160" s="34"/>
    </row>
    <row r="161" spans="1:5" ht="9.75" customHeight="1" x14ac:dyDescent="0.25">
      <c r="A161" s="46">
        <v>5321</v>
      </c>
      <c r="B161" s="5" t="s">
        <v>258</v>
      </c>
      <c r="C161" s="36">
        <v>0</v>
      </c>
      <c r="D161" s="33" t="str">
        <f t="shared" si="27"/>
        <v/>
      </c>
      <c r="E161" s="34"/>
    </row>
    <row r="162" spans="1:5" ht="9.75" customHeight="1" x14ac:dyDescent="0.25">
      <c r="A162" s="46">
        <v>5322</v>
      </c>
      <c r="B162" s="5" t="s">
        <v>259</v>
      </c>
      <c r="C162" s="36">
        <v>0</v>
      </c>
      <c r="D162" s="33" t="str">
        <f t="shared" si="27"/>
        <v/>
      </c>
      <c r="E162" s="34"/>
    </row>
    <row r="163" spans="1:5" ht="9.75" customHeight="1" x14ac:dyDescent="0.25">
      <c r="A163" s="45">
        <v>5330</v>
      </c>
      <c r="B163" s="31" t="s">
        <v>157</v>
      </c>
      <c r="C163" s="32">
        <f>+C164+C165</f>
        <v>0</v>
      </c>
      <c r="D163" s="33" t="str">
        <f t="shared" ref="D163:D165" si="28">IFERROR(C163/$C$163,"")</f>
        <v/>
      </c>
      <c r="E163" s="34"/>
    </row>
    <row r="164" spans="1:5" ht="9.75" customHeight="1" x14ac:dyDescent="0.25">
      <c r="A164" s="46">
        <v>5331</v>
      </c>
      <c r="B164" s="5" t="s">
        <v>260</v>
      </c>
      <c r="C164" s="36">
        <v>0</v>
      </c>
      <c r="D164" s="33" t="str">
        <f t="shared" si="28"/>
        <v/>
      </c>
      <c r="E164" s="34"/>
    </row>
    <row r="165" spans="1:5" ht="9.75" customHeight="1" x14ac:dyDescent="0.25">
      <c r="A165" s="46">
        <v>5332</v>
      </c>
      <c r="B165" s="5" t="s">
        <v>261</v>
      </c>
      <c r="C165" s="36">
        <v>0</v>
      </c>
      <c r="D165" s="33" t="str">
        <f t="shared" si="28"/>
        <v/>
      </c>
      <c r="E165" s="34"/>
    </row>
    <row r="166" spans="1:5" ht="9.75" customHeight="1" x14ac:dyDescent="0.25">
      <c r="A166" s="45">
        <v>5400</v>
      </c>
      <c r="B166" s="31" t="s">
        <v>262</v>
      </c>
      <c r="C166" s="32">
        <f>+C167+C170+C173+C176+C178</f>
        <v>0</v>
      </c>
      <c r="D166" s="33"/>
      <c r="E166" s="34"/>
    </row>
    <row r="167" spans="1:5" ht="9.75" customHeight="1" x14ac:dyDescent="0.25">
      <c r="A167" s="45">
        <v>5410</v>
      </c>
      <c r="B167" s="31" t="s">
        <v>263</v>
      </c>
      <c r="C167" s="32">
        <f>+C168+C169</f>
        <v>0</v>
      </c>
      <c r="D167" s="33" t="str">
        <f t="shared" ref="D167:D169" si="29">IFERROR(C167/$C$167,"")</f>
        <v/>
      </c>
      <c r="E167" s="34"/>
    </row>
    <row r="168" spans="1:5" ht="9.75" customHeight="1" x14ac:dyDescent="0.25">
      <c r="A168" s="46">
        <v>5411</v>
      </c>
      <c r="B168" s="5" t="s">
        <v>264</v>
      </c>
      <c r="C168" s="36">
        <v>0</v>
      </c>
      <c r="D168" s="33" t="str">
        <f t="shared" si="29"/>
        <v/>
      </c>
      <c r="E168" s="34"/>
    </row>
    <row r="169" spans="1:5" ht="9.75" customHeight="1" x14ac:dyDescent="0.25">
      <c r="A169" s="46">
        <v>5412</v>
      </c>
      <c r="B169" s="5" t="s">
        <v>265</v>
      </c>
      <c r="C169" s="36">
        <v>0</v>
      </c>
      <c r="D169" s="33" t="str">
        <f t="shared" si="29"/>
        <v/>
      </c>
      <c r="E169" s="34"/>
    </row>
    <row r="170" spans="1:5" ht="9.75" customHeight="1" x14ac:dyDescent="0.25">
      <c r="A170" s="45">
        <v>5420</v>
      </c>
      <c r="B170" s="31" t="s">
        <v>266</v>
      </c>
      <c r="C170" s="32">
        <f>+C171+C172</f>
        <v>0</v>
      </c>
      <c r="D170" s="33" t="str">
        <f t="shared" ref="D170:D172" si="30">IFERROR(C170/$C$170,"")</f>
        <v/>
      </c>
      <c r="E170" s="34"/>
    </row>
    <row r="171" spans="1:5" ht="9.75" customHeight="1" x14ac:dyDescent="0.25">
      <c r="A171" s="46">
        <v>5421</v>
      </c>
      <c r="B171" s="5" t="s">
        <v>267</v>
      </c>
      <c r="C171" s="36">
        <v>0</v>
      </c>
      <c r="D171" s="33" t="str">
        <f t="shared" si="30"/>
        <v/>
      </c>
      <c r="E171" s="34"/>
    </row>
    <row r="172" spans="1:5" ht="9.75" customHeight="1" x14ac:dyDescent="0.25">
      <c r="A172" s="46">
        <v>5422</v>
      </c>
      <c r="B172" s="5" t="s">
        <v>268</v>
      </c>
      <c r="C172" s="36">
        <v>0</v>
      </c>
      <c r="D172" s="33" t="str">
        <f t="shared" si="30"/>
        <v/>
      </c>
      <c r="E172" s="34"/>
    </row>
    <row r="173" spans="1:5" ht="9.75" customHeight="1" x14ac:dyDescent="0.25">
      <c r="A173" s="45">
        <v>5430</v>
      </c>
      <c r="B173" s="31" t="s">
        <v>269</v>
      </c>
      <c r="C173" s="32">
        <f>+C174+C175</f>
        <v>0</v>
      </c>
      <c r="D173" s="33" t="str">
        <f t="shared" ref="D173:D175" si="31">IFERROR(C173/$C$173,"")</f>
        <v/>
      </c>
      <c r="E173" s="34"/>
    </row>
    <row r="174" spans="1:5" ht="9.75" customHeight="1" x14ac:dyDescent="0.25">
      <c r="A174" s="46">
        <v>5431</v>
      </c>
      <c r="B174" s="5" t="s">
        <v>270</v>
      </c>
      <c r="C174" s="36">
        <v>0</v>
      </c>
      <c r="D174" s="33" t="str">
        <f t="shared" si="31"/>
        <v/>
      </c>
      <c r="E174" s="34"/>
    </row>
    <row r="175" spans="1:5" ht="9.75" customHeight="1" x14ac:dyDescent="0.25">
      <c r="A175" s="46">
        <v>5432</v>
      </c>
      <c r="B175" s="5" t="s">
        <v>271</v>
      </c>
      <c r="C175" s="36">
        <v>0</v>
      </c>
      <c r="D175" s="33" t="str">
        <f t="shared" si="31"/>
        <v/>
      </c>
      <c r="E175" s="34"/>
    </row>
    <row r="176" spans="1:5" ht="9.75" customHeight="1" x14ac:dyDescent="0.25">
      <c r="A176" s="45">
        <v>5440</v>
      </c>
      <c r="B176" s="31" t="s">
        <v>272</v>
      </c>
      <c r="C176" s="32">
        <f>+C177</f>
        <v>0</v>
      </c>
      <c r="D176" s="33" t="str">
        <f t="shared" ref="D176:D177" si="32">IFERROR(C176/$C$176,"")</f>
        <v/>
      </c>
      <c r="E176" s="34"/>
    </row>
    <row r="177" spans="1:5" ht="9.75" customHeight="1" x14ac:dyDescent="0.25">
      <c r="A177" s="46">
        <v>5441</v>
      </c>
      <c r="B177" s="5" t="s">
        <v>272</v>
      </c>
      <c r="C177" s="36">
        <v>0</v>
      </c>
      <c r="D177" s="33" t="str">
        <f t="shared" si="32"/>
        <v/>
      </c>
      <c r="E177" s="34"/>
    </row>
    <row r="178" spans="1:5" ht="9.75" customHeight="1" x14ac:dyDescent="0.25">
      <c r="A178" s="45">
        <v>5450</v>
      </c>
      <c r="B178" s="31" t="s">
        <v>273</v>
      </c>
      <c r="C178" s="32">
        <f>+C179+C180</f>
        <v>0</v>
      </c>
      <c r="D178" s="33" t="str">
        <f t="shared" ref="D178:D180" si="33">IFERROR(C178/$C$178,"")</f>
        <v/>
      </c>
      <c r="E178" s="34"/>
    </row>
    <row r="179" spans="1:5" ht="9.75" customHeight="1" x14ac:dyDescent="0.25">
      <c r="A179" s="46">
        <v>5451</v>
      </c>
      <c r="B179" s="5" t="s">
        <v>274</v>
      </c>
      <c r="C179" s="36">
        <v>0</v>
      </c>
      <c r="D179" s="33" t="str">
        <f t="shared" si="33"/>
        <v/>
      </c>
      <c r="E179" s="34"/>
    </row>
    <row r="180" spans="1:5" ht="9.75" customHeight="1" x14ac:dyDescent="0.25">
      <c r="A180" s="46">
        <v>5452</v>
      </c>
      <c r="B180" s="5" t="s">
        <v>275</v>
      </c>
      <c r="C180" s="36">
        <v>0</v>
      </c>
      <c r="D180" s="33" t="str">
        <f t="shared" si="33"/>
        <v/>
      </c>
      <c r="E180" s="34"/>
    </row>
    <row r="181" spans="1:5" ht="9.75" customHeight="1" x14ac:dyDescent="0.25">
      <c r="A181" s="45">
        <v>5500</v>
      </c>
      <c r="B181" s="31" t="s">
        <v>276</v>
      </c>
      <c r="C181" s="32">
        <f>+C182+C191+C194+C200</f>
        <v>36484101.43</v>
      </c>
      <c r="D181" s="33"/>
      <c r="E181" s="34"/>
    </row>
    <row r="182" spans="1:5" ht="9.75" customHeight="1" x14ac:dyDescent="0.25">
      <c r="A182" s="45">
        <v>5510</v>
      </c>
      <c r="B182" s="31" t="s">
        <v>277</v>
      </c>
      <c r="C182" s="32">
        <f>+C183+C184+C185+C186+C187+C188+C189+C190</f>
        <v>3697146.91</v>
      </c>
      <c r="D182" s="33">
        <f t="shared" ref="D182:D190" si="34">IFERROR(C182/$C$182,"")</f>
        <v>1</v>
      </c>
      <c r="E182" s="34"/>
    </row>
    <row r="183" spans="1:5" ht="9.75" customHeight="1" x14ac:dyDescent="0.25">
      <c r="A183" s="46">
        <v>5511</v>
      </c>
      <c r="B183" s="5" t="s">
        <v>278</v>
      </c>
      <c r="C183" s="36">
        <v>0</v>
      </c>
      <c r="D183" s="33">
        <f t="shared" si="34"/>
        <v>0</v>
      </c>
      <c r="E183" s="34"/>
    </row>
    <row r="184" spans="1:5" ht="9.75" customHeight="1" x14ac:dyDescent="0.25">
      <c r="A184" s="46">
        <v>5512</v>
      </c>
      <c r="B184" s="5" t="s">
        <v>279</v>
      </c>
      <c r="C184" s="36">
        <v>0</v>
      </c>
      <c r="D184" s="33">
        <f t="shared" si="34"/>
        <v>0</v>
      </c>
      <c r="E184" s="34"/>
    </row>
    <row r="185" spans="1:5" ht="23.25" customHeight="1" x14ac:dyDescent="0.25">
      <c r="A185" s="46">
        <v>5513</v>
      </c>
      <c r="B185" s="5" t="s">
        <v>280</v>
      </c>
      <c r="C185" s="36">
        <v>1886506.68</v>
      </c>
      <c r="D185" s="33">
        <f t="shared" si="34"/>
        <v>0.51026013461823727</v>
      </c>
      <c r="E185" s="34" t="s">
        <v>1662</v>
      </c>
    </row>
    <row r="186" spans="1:5" ht="9.75" customHeight="1" x14ac:dyDescent="0.25">
      <c r="A186" s="46">
        <v>5514</v>
      </c>
      <c r="B186" s="5" t="s">
        <v>282</v>
      </c>
      <c r="C186" s="36">
        <v>0</v>
      </c>
      <c r="D186" s="33">
        <f t="shared" si="34"/>
        <v>0</v>
      </c>
      <c r="E186" s="34"/>
    </row>
    <row r="187" spans="1:5" ht="34.5" customHeight="1" x14ac:dyDescent="0.25">
      <c r="A187" s="46">
        <v>5515</v>
      </c>
      <c r="B187" s="5" t="s">
        <v>283</v>
      </c>
      <c r="C187" s="36">
        <v>1431882.81</v>
      </c>
      <c r="D187" s="33">
        <f t="shared" si="34"/>
        <v>0.38729399854981689</v>
      </c>
      <c r="E187" s="34" t="s">
        <v>1663</v>
      </c>
    </row>
    <row r="188" spans="1:5" ht="9.75" customHeight="1" x14ac:dyDescent="0.25">
      <c r="A188" s="46">
        <v>5516</v>
      </c>
      <c r="B188" s="5" t="s">
        <v>284</v>
      </c>
      <c r="C188" s="36">
        <v>0</v>
      </c>
      <c r="D188" s="33">
        <f t="shared" si="34"/>
        <v>0</v>
      </c>
      <c r="E188" s="34"/>
    </row>
    <row r="189" spans="1:5" ht="50.1" customHeight="1" x14ac:dyDescent="0.25">
      <c r="A189" s="46">
        <v>5517</v>
      </c>
      <c r="B189" s="5" t="s">
        <v>285</v>
      </c>
      <c r="C189" s="36">
        <v>378757.42</v>
      </c>
      <c r="D189" s="33">
        <f t="shared" si="34"/>
        <v>0.10244586683194581</v>
      </c>
      <c r="E189" s="34" t="s">
        <v>1664</v>
      </c>
    </row>
    <row r="190" spans="1:5" ht="9.75" customHeight="1" x14ac:dyDescent="0.25">
      <c r="A190" s="46">
        <v>5518</v>
      </c>
      <c r="B190" s="5" t="s">
        <v>286</v>
      </c>
      <c r="C190" s="36">
        <v>0</v>
      </c>
      <c r="D190" s="33">
        <f t="shared" si="34"/>
        <v>0</v>
      </c>
      <c r="E190" s="34"/>
    </row>
    <row r="191" spans="1:5" ht="9.75" customHeight="1" x14ac:dyDescent="0.25">
      <c r="A191" s="45">
        <v>5520</v>
      </c>
      <c r="B191" s="31" t="s">
        <v>287</v>
      </c>
      <c r="C191" s="32">
        <f>+C192+C193</f>
        <v>0</v>
      </c>
      <c r="D191" s="33" t="str">
        <f t="shared" ref="D191:D193" si="35">IFERROR(C191/$C$191,"")</f>
        <v/>
      </c>
      <c r="E191" s="34"/>
    </row>
    <row r="192" spans="1:5" ht="9.75" customHeight="1" x14ac:dyDescent="0.25">
      <c r="A192" s="46">
        <v>5521</v>
      </c>
      <c r="B192" s="5" t="s">
        <v>288</v>
      </c>
      <c r="C192" s="36">
        <v>0</v>
      </c>
      <c r="D192" s="33" t="str">
        <f t="shared" si="35"/>
        <v/>
      </c>
      <c r="E192" s="34"/>
    </row>
    <row r="193" spans="1:5" ht="9.75" customHeight="1" x14ac:dyDescent="0.25">
      <c r="A193" s="46">
        <v>5522</v>
      </c>
      <c r="B193" s="5" t="s">
        <v>289</v>
      </c>
      <c r="C193" s="36">
        <v>0</v>
      </c>
      <c r="D193" s="33" t="str">
        <f t="shared" si="35"/>
        <v/>
      </c>
      <c r="E193" s="34"/>
    </row>
    <row r="194" spans="1:5" ht="9.75" customHeight="1" x14ac:dyDescent="0.25">
      <c r="A194" s="45">
        <v>5530</v>
      </c>
      <c r="B194" s="31" t="s">
        <v>290</v>
      </c>
      <c r="C194" s="32">
        <f>+C195+C196+C197+C198+C199</f>
        <v>25208613.989999998</v>
      </c>
      <c r="D194" s="33">
        <f t="shared" ref="D194:D199" si="36">IFERROR(C194/$C$194,"")</f>
        <v>1</v>
      </c>
      <c r="E194" s="34"/>
    </row>
    <row r="195" spans="1:5" ht="9.75" customHeight="1" x14ac:dyDescent="0.25">
      <c r="A195" s="46">
        <v>5531</v>
      </c>
      <c r="B195" s="5" t="s">
        <v>291</v>
      </c>
      <c r="C195" s="36">
        <v>0</v>
      </c>
      <c r="D195" s="33">
        <f t="shared" si="36"/>
        <v>0</v>
      </c>
      <c r="E195" s="34"/>
    </row>
    <row r="196" spans="1:5" ht="23.25" customHeight="1" x14ac:dyDescent="0.25">
      <c r="A196" s="46">
        <v>5532</v>
      </c>
      <c r="B196" s="5" t="s">
        <v>292</v>
      </c>
      <c r="C196" s="36">
        <v>25208613.989999998</v>
      </c>
      <c r="D196" s="33">
        <f t="shared" si="36"/>
        <v>1</v>
      </c>
      <c r="E196" s="34" t="s">
        <v>1665</v>
      </c>
    </row>
    <row r="197" spans="1:5" ht="9.75" customHeight="1" x14ac:dyDescent="0.25">
      <c r="A197" s="46">
        <v>5533</v>
      </c>
      <c r="B197" s="5" t="s">
        <v>293</v>
      </c>
      <c r="C197" s="36">
        <v>0</v>
      </c>
      <c r="D197" s="33">
        <f t="shared" si="36"/>
        <v>0</v>
      </c>
      <c r="E197" s="34"/>
    </row>
    <row r="198" spans="1:5" ht="9.75" customHeight="1" x14ac:dyDescent="0.25">
      <c r="A198" s="46">
        <v>5534</v>
      </c>
      <c r="B198" s="5" t="s">
        <v>294</v>
      </c>
      <c r="C198" s="36">
        <v>0</v>
      </c>
      <c r="D198" s="33">
        <f t="shared" si="36"/>
        <v>0</v>
      </c>
      <c r="E198" s="34"/>
    </row>
    <row r="199" spans="1:5" ht="9.75" customHeight="1" x14ac:dyDescent="0.25">
      <c r="A199" s="46">
        <v>5535</v>
      </c>
      <c r="B199" s="5" t="s">
        <v>295</v>
      </c>
      <c r="C199" s="36">
        <v>0</v>
      </c>
      <c r="D199" s="33">
        <f t="shared" si="36"/>
        <v>0</v>
      </c>
      <c r="E199" s="34"/>
    </row>
    <row r="200" spans="1:5" ht="9.75" customHeight="1" x14ac:dyDescent="0.25">
      <c r="A200" s="45">
        <v>5590</v>
      </c>
      <c r="B200" s="31" t="s">
        <v>297</v>
      </c>
      <c r="C200" s="32">
        <f>+C201+C202+C203+C204+C205+C206+C207+C208+C209</f>
        <v>7578340.5300000003</v>
      </c>
      <c r="D200" s="33">
        <f t="shared" ref="D200:D209" si="37">IFERROR(C200/$C$200,"")</f>
        <v>1</v>
      </c>
      <c r="E200" s="34"/>
    </row>
    <row r="201" spans="1:5" ht="9.75" customHeight="1" x14ac:dyDescent="0.25">
      <c r="A201" s="46">
        <v>5591</v>
      </c>
      <c r="B201" s="5" t="s">
        <v>298</v>
      </c>
      <c r="C201" s="36">
        <v>0</v>
      </c>
      <c r="D201" s="33">
        <f t="shared" si="37"/>
        <v>0</v>
      </c>
      <c r="E201" s="34"/>
    </row>
    <row r="202" spans="1:5" ht="9.75" customHeight="1" x14ac:dyDescent="0.25">
      <c r="A202" s="46">
        <v>5592</v>
      </c>
      <c r="B202" s="5" t="s">
        <v>299</v>
      </c>
      <c r="C202" s="36">
        <v>0</v>
      </c>
      <c r="D202" s="33">
        <f t="shared" si="37"/>
        <v>0</v>
      </c>
      <c r="E202" s="34"/>
    </row>
    <row r="203" spans="1:5" ht="9.75" customHeight="1" x14ac:dyDescent="0.25">
      <c r="A203" s="46">
        <v>5593</v>
      </c>
      <c r="B203" s="5" t="s">
        <v>300</v>
      </c>
      <c r="C203" s="36">
        <v>0</v>
      </c>
      <c r="D203" s="33">
        <f t="shared" si="37"/>
        <v>0</v>
      </c>
      <c r="E203" s="34"/>
    </row>
    <row r="204" spans="1:5" ht="9.75" customHeight="1" x14ac:dyDescent="0.25">
      <c r="A204" s="46">
        <v>5594</v>
      </c>
      <c r="B204" s="5" t="s">
        <v>301</v>
      </c>
      <c r="C204" s="36">
        <v>0</v>
      </c>
      <c r="D204" s="33">
        <f t="shared" si="37"/>
        <v>0</v>
      </c>
      <c r="E204" s="34"/>
    </row>
    <row r="205" spans="1:5" ht="9.75" customHeight="1" x14ac:dyDescent="0.25">
      <c r="A205" s="46">
        <v>5595</v>
      </c>
      <c r="B205" s="5" t="s">
        <v>302</v>
      </c>
      <c r="C205" s="36">
        <v>0</v>
      </c>
      <c r="D205" s="33">
        <f t="shared" si="37"/>
        <v>0</v>
      </c>
      <c r="E205" s="34"/>
    </row>
    <row r="206" spans="1:5" ht="9.75" customHeight="1" x14ac:dyDescent="0.25">
      <c r="A206" s="46">
        <v>5596</v>
      </c>
      <c r="B206" s="5" t="s">
        <v>183</v>
      </c>
      <c r="C206" s="36">
        <v>0</v>
      </c>
      <c r="D206" s="33">
        <f t="shared" si="37"/>
        <v>0</v>
      </c>
      <c r="E206" s="34"/>
    </row>
    <row r="207" spans="1:5" ht="9.75" customHeight="1" x14ac:dyDescent="0.25">
      <c r="A207" s="46">
        <v>5597</v>
      </c>
      <c r="B207" s="5" t="s">
        <v>303</v>
      </c>
      <c r="C207" s="36">
        <v>0</v>
      </c>
      <c r="D207" s="33">
        <f t="shared" si="37"/>
        <v>0</v>
      </c>
      <c r="E207" s="34"/>
    </row>
    <row r="208" spans="1:5" ht="9.75" customHeight="1" x14ac:dyDescent="0.25">
      <c r="A208" s="46">
        <v>5598</v>
      </c>
      <c r="B208" s="5" t="s">
        <v>304</v>
      </c>
      <c r="C208" s="36">
        <v>0</v>
      </c>
      <c r="D208" s="33">
        <f t="shared" si="37"/>
        <v>0</v>
      </c>
      <c r="E208" s="34"/>
    </row>
    <row r="209" spans="1:5" ht="34.5" customHeight="1" x14ac:dyDescent="0.25">
      <c r="A209" s="46">
        <v>5599</v>
      </c>
      <c r="B209" s="5" t="s">
        <v>305</v>
      </c>
      <c r="C209" s="36">
        <v>7578340.5300000003</v>
      </c>
      <c r="D209" s="33">
        <f t="shared" si="37"/>
        <v>1</v>
      </c>
      <c r="E209" s="34" t="s">
        <v>1666</v>
      </c>
    </row>
    <row r="210" spans="1:5" ht="9.75" customHeight="1" x14ac:dyDescent="0.25">
      <c r="A210" s="45">
        <v>5600</v>
      </c>
      <c r="B210" s="31" t="s">
        <v>306</v>
      </c>
      <c r="C210" s="32">
        <f>+C211</f>
        <v>0</v>
      </c>
      <c r="D210" s="33"/>
      <c r="E210" s="5"/>
    </row>
    <row r="211" spans="1:5" ht="9.75" customHeight="1" x14ac:dyDescent="0.25">
      <c r="A211" s="45">
        <v>5610</v>
      </c>
      <c r="B211" s="31" t="s">
        <v>307</v>
      </c>
      <c r="C211" s="32">
        <f>+C212</f>
        <v>0</v>
      </c>
      <c r="D211" s="33" t="str">
        <f t="shared" ref="D211:D212" si="38">IFERROR(C211/$C$211,"")</f>
        <v/>
      </c>
      <c r="E211" s="5"/>
    </row>
    <row r="212" spans="1:5" ht="9.75" customHeight="1" x14ac:dyDescent="0.25">
      <c r="A212" s="46">
        <v>5611</v>
      </c>
      <c r="B212" s="5" t="s">
        <v>308</v>
      </c>
      <c r="C212" s="36">
        <v>0</v>
      </c>
      <c r="D212" s="33" t="str">
        <f t="shared" si="38"/>
        <v/>
      </c>
      <c r="E212" s="5"/>
    </row>
    <row r="213" spans="1:5" ht="9.75" customHeight="1" x14ac:dyDescent="0.25">
      <c r="A213" s="25"/>
      <c r="B213" s="25"/>
      <c r="C213" s="25"/>
      <c r="D213" s="26"/>
      <c r="E213" s="25"/>
    </row>
    <row r="214" spans="1:5" ht="9.75" customHeight="1" x14ac:dyDescent="0.25">
      <c r="A214" s="25"/>
      <c r="B214" s="25" t="s">
        <v>309</v>
      </c>
      <c r="C214" s="25"/>
      <c r="D214" s="26"/>
      <c r="E214" s="25"/>
    </row>
    <row r="215" spans="1:5" ht="15" customHeight="1" x14ac:dyDescent="0.25">
      <c r="A215" s="149"/>
      <c r="B215" s="149"/>
      <c r="C215" s="149"/>
      <c r="D215" s="149"/>
    </row>
  </sheetData>
  <autoFilter ref="A93:C212" xr:uid="{00000000-0009-0000-0000-000056000000}"/>
  <mergeCells count="4">
    <mergeCell ref="A1:C1"/>
    <mergeCell ref="A2:C2"/>
    <mergeCell ref="A3:C3"/>
    <mergeCell ref="A4:C4"/>
  </mergeCells>
  <pageMargins left="0.7" right="0.7" top="0.75" bottom="0.75" header="0" footer="0"/>
  <pageSetup scale="6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182"/>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0" customWidth="1"/>
    <col min="2" max="2" width="64.5703125" customWidth="1"/>
    <col min="3" max="3" width="16.42578125" customWidth="1"/>
    <col min="4" max="4" width="19.140625" customWidth="1"/>
    <col min="5" max="5" width="24.5703125" customWidth="1"/>
    <col min="6" max="6" width="22.85546875" customWidth="1"/>
    <col min="7" max="8" width="16.85546875" customWidth="1"/>
    <col min="9" max="9" width="13.85546875" customWidth="1"/>
    <col min="10" max="10" width="23.85546875" customWidth="1"/>
    <col min="11" max="26" width="9.140625" customWidth="1"/>
  </cols>
  <sheetData>
    <row r="1" spans="1:8" ht="11.25" customHeight="1" x14ac:dyDescent="0.25">
      <c r="A1" s="522" t="s">
        <v>1969</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1970</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9.75" customHeight="1" x14ac:dyDescent="0.25">
      <c r="A7" s="115" t="s">
        <v>311</v>
      </c>
      <c r="B7" s="115"/>
      <c r="C7" s="115"/>
      <c r="D7" s="115"/>
      <c r="E7" s="115"/>
      <c r="F7" s="115"/>
      <c r="G7" s="115"/>
      <c r="H7" s="115"/>
    </row>
    <row r="8" spans="1:8" ht="9.75" customHeight="1" x14ac:dyDescent="0.25">
      <c r="A8" s="28" t="s">
        <v>99</v>
      </c>
      <c r="B8" s="28" t="s">
        <v>100</v>
      </c>
      <c r="C8" s="28" t="s">
        <v>101</v>
      </c>
      <c r="D8" s="28" t="s">
        <v>312</v>
      </c>
      <c r="E8" s="28"/>
      <c r="F8" s="28"/>
      <c r="G8" s="28"/>
      <c r="H8" s="28"/>
    </row>
    <row r="9" spans="1:8" ht="9.75" customHeight="1" x14ac:dyDescent="0.25">
      <c r="A9" s="53">
        <v>1114</v>
      </c>
      <c r="B9" s="25" t="s">
        <v>313</v>
      </c>
      <c r="C9" s="54">
        <v>0</v>
      </c>
      <c r="D9" s="25"/>
      <c r="E9" s="25"/>
      <c r="F9" s="25"/>
      <c r="G9" s="25"/>
      <c r="H9" s="25"/>
    </row>
    <row r="10" spans="1:8" ht="9.75" customHeight="1" x14ac:dyDescent="0.25">
      <c r="A10" s="53">
        <v>1115</v>
      </c>
      <c r="B10" s="25" t="s">
        <v>314</v>
      </c>
      <c r="C10" s="54">
        <v>0</v>
      </c>
      <c r="D10" s="25"/>
      <c r="E10" s="25"/>
      <c r="F10" s="25"/>
      <c r="G10" s="25"/>
      <c r="H10" s="25"/>
    </row>
    <row r="11" spans="1:8" ht="9.75" customHeight="1" x14ac:dyDescent="0.25">
      <c r="A11" s="53">
        <v>1121</v>
      </c>
      <c r="B11" s="25" t="s">
        <v>315</v>
      </c>
      <c r="C11" s="54">
        <v>0</v>
      </c>
      <c r="D11" s="25"/>
      <c r="E11" s="25"/>
      <c r="F11" s="25"/>
      <c r="G11" s="25"/>
      <c r="H11" s="25"/>
    </row>
    <row r="12" spans="1:8" s="271" customFormat="1" ht="9.75" customHeight="1" x14ac:dyDescent="0.2">
      <c r="A12" s="268"/>
      <c r="B12" s="269"/>
      <c r="C12" s="270"/>
      <c r="D12" s="270"/>
      <c r="E12" s="270"/>
      <c r="F12" s="270"/>
      <c r="G12" s="270"/>
      <c r="H12" s="270"/>
    </row>
    <row r="13" spans="1:8" ht="9.75" customHeight="1" x14ac:dyDescent="0.25">
      <c r="A13" s="115" t="s">
        <v>316</v>
      </c>
      <c r="B13" s="115"/>
      <c r="C13" s="115"/>
      <c r="D13" s="115"/>
      <c r="E13" s="115"/>
      <c r="F13" s="115"/>
      <c r="G13" s="115"/>
      <c r="H13" s="115"/>
    </row>
    <row r="14" spans="1:8" ht="9.75" customHeight="1" x14ac:dyDescent="0.25">
      <c r="A14" s="28" t="s">
        <v>99</v>
      </c>
      <c r="B14" s="28" t="s">
        <v>100</v>
      </c>
      <c r="C14" s="28" t="s">
        <v>101</v>
      </c>
      <c r="D14" s="28">
        <v>2023</v>
      </c>
      <c r="E14" s="28">
        <f t="shared" ref="E14:G14" si="0">D14-1</f>
        <v>2022</v>
      </c>
      <c r="F14" s="28">
        <f t="shared" si="0"/>
        <v>2021</v>
      </c>
      <c r="G14" s="28">
        <f t="shared" si="0"/>
        <v>2020</v>
      </c>
      <c r="H14" s="28" t="s">
        <v>317</v>
      </c>
    </row>
    <row r="15" spans="1:8" ht="12" customHeight="1" x14ac:dyDescent="0.25">
      <c r="A15" s="53">
        <v>1122</v>
      </c>
      <c r="B15" s="25" t="s">
        <v>318</v>
      </c>
      <c r="C15" s="54">
        <v>16850820.809999999</v>
      </c>
      <c r="D15" s="54">
        <v>17502292.52</v>
      </c>
      <c r="E15" s="54">
        <v>23088614.02</v>
      </c>
      <c r="F15" s="54">
        <v>31015380</v>
      </c>
      <c r="G15" s="54">
        <v>40896735.049999997</v>
      </c>
      <c r="H15" s="25" t="s">
        <v>1667</v>
      </c>
    </row>
    <row r="16" spans="1:8" ht="9.75" customHeight="1" x14ac:dyDescent="0.25">
      <c r="A16" s="53">
        <v>1124</v>
      </c>
      <c r="B16" s="25" t="s">
        <v>319</v>
      </c>
      <c r="C16" s="54">
        <v>0</v>
      </c>
      <c r="D16" s="54">
        <v>0</v>
      </c>
      <c r="E16" s="54">
        <v>0</v>
      </c>
      <c r="F16" s="54">
        <v>0</v>
      </c>
      <c r="G16" s="54">
        <v>0</v>
      </c>
      <c r="H16" s="25"/>
    </row>
    <row r="18" spans="1:8" ht="9.75" customHeight="1" x14ac:dyDescent="0.25">
      <c r="A18" s="115" t="s">
        <v>320</v>
      </c>
      <c r="B18" s="115"/>
      <c r="C18" s="115"/>
      <c r="D18" s="115"/>
      <c r="E18" s="115"/>
      <c r="F18" s="115"/>
      <c r="G18" s="115"/>
      <c r="H18" s="115"/>
    </row>
    <row r="19" spans="1:8" ht="9.75" customHeight="1" x14ac:dyDescent="0.25">
      <c r="A19" s="28" t="s">
        <v>99</v>
      </c>
      <c r="B19" s="28" t="s">
        <v>100</v>
      </c>
      <c r="C19" s="28" t="s">
        <v>101</v>
      </c>
      <c r="D19" s="28" t="s">
        <v>321</v>
      </c>
      <c r="E19" s="28" t="s">
        <v>322</v>
      </c>
      <c r="F19" s="28" t="s">
        <v>323</v>
      </c>
      <c r="G19" s="28" t="s">
        <v>324</v>
      </c>
      <c r="H19" s="28" t="s">
        <v>325</v>
      </c>
    </row>
    <row r="20" spans="1:8" ht="12" customHeight="1" x14ac:dyDescent="0.25">
      <c r="A20" s="53">
        <v>1123</v>
      </c>
      <c r="B20" s="25" t="s">
        <v>326</v>
      </c>
      <c r="C20" s="54">
        <v>420168.26</v>
      </c>
      <c r="D20" s="54">
        <v>36499.040000000001</v>
      </c>
      <c r="E20" s="54">
        <v>383669.22</v>
      </c>
      <c r="F20" s="54">
        <v>0</v>
      </c>
      <c r="G20" s="54">
        <v>0</v>
      </c>
      <c r="H20" s="25" t="s">
        <v>1668</v>
      </c>
    </row>
    <row r="21" spans="1:8" ht="9.75" customHeight="1" x14ac:dyDescent="0.25">
      <c r="A21" s="53">
        <v>1125</v>
      </c>
      <c r="B21" s="25" t="s">
        <v>327</v>
      </c>
      <c r="C21" s="54">
        <v>0</v>
      </c>
      <c r="D21" s="54">
        <v>0</v>
      </c>
      <c r="E21" s="54">
        <v>0</v>
      </c>
      <c r="F21" s="54">
        <v>0</v>
      </c>
      <c r="G21" s="54">
        <v>0</v>
      </c>
      <c r="H21" s="25"/>
    </row>
    <row r="22" spans="1:8" ht="9.75" customHeight="1" x14ac:dyDescent="0.25">
      <c r="A22" s="46">
        <v>1126</v>
      </c>
      <c r="B22" s="5" t="s">
        <v>328</v>
      </c>
      <c r="C22" s="54">
        <v>0</v>
      </c>
      <c r="D22" s="54">
        <v>0</v>
      </c>
      <c r="E22" s="54">
        <v>0</v>
      </c>
      <c r="F22" s="54">
        <v>0</v>
      </c>
      <c r="G22" s="54">
        <v>0</v>
      </c>
      <c r="H22" s="25"/>
    </row>
    <row r="23" spans="1:8" ht="9.75" customHeight="1" x14ac:dyDescent="0.25">
      <c r="A23" s="46">
        <v>1129</v>
      </c>
      <c r="B23" s="5" t="s">
        <v>329</v>
      </c>
      <c r="C23" s="54">
        <v>0</v>
      </c>
      <c r="D23" s="54">
        <v>0</v>
      </c>
      <c r="E23" s="54">
        <v>0</v>
      </c>
      <c r="F23" s="54">
        <v>0</v>
      </c>
      <c r="G23" s="54">
        <v>0</v>
      </c>
      <c r="H23" s="25"/>
    </row>
    <row r="24" spans="1:8" ht="9.75" customHeight="1" x14ac:dyDescent="0.25">
      <c r="A24" s="53">
        <v>1131</v>
      </c>
      <c r="B24" s="25" t="s">
        <v>330</v>
      </c>
      <c r="C24" s="54">
        <v>0</v>
      </c>
      <c r="D24" s="54">
        <v>0</v>
      </c>
      <c r="E24" s="54">
        <v>0</v>
      </c>
      <c r="F24" s="54">
        <v>0</v>
      </c>
      <c r="G24" s="54">
        <v>0</v>
      </c>
      <c r="H24" s="25"/>
    </row>
    <row r="25" spans="1:8" ht="9.75" customHeight="1" x14ac:dyDescent="0.25">
      <c r="A25" s="53">
        <v>1132</v>
      </c>
      <c r="B25" s="25" t="s">
        <v>331</v>
      </c>
      <c r="C25" s="54">
        <v>0</v>
      </c>
      <c r="D25" s="54">
        <v>0</v>
      </c>
      <c r="E25" s="54">
        <v>0</v>
      </c>
      <c r="F25" s="54">
        <v>0</v>
      </c>
      <c r="G25" s="54">
        <v>0</v>
      </c>
      <c r="H25" s="25"/>
    </row>
    <row r="26" spans="1:8" ht="9.75" customHeight="1" x14ac:dyDescent="0.25">
      <c r="A26" s="53">
        <v>1133</v>
      </c>
      <c r="B26" s="25" t="s">
        <v>332</v>
      </c>
      <c r="C26" s="54">
        <v>0</v>
      </c>
      <c r="D26" s="54">
        <v>0</v>
      </c>
      <c r="E26" s="54">
        <v>0</v>
      </c>
      <c r="F26" s="54">
        <v>0</v>
      </c>
      <c r="G26" s="54">
        <v>0</v>
      </c>
      <c r="H26" s="25"/>
    </row>
    <row r="27" spans="1:8" ht="50.1" customHeight="1" x14ac:dyDescent="0.25">
      <c r="A27" s="53">
        <v>1134</v>
      </c>
      <c r="B27" s="25" t="s">
        <v>333</v>
      </c>
      <c r="C27" s="54">
        <v>5461105.54</v>
      </c>
      <c r="D27" s="54">
        <v>51783.81</v>
      </c>
      <c r="E27" s="54">
        <v>126763.34</v>
      </c>
      <c r="F27" s="54">
        <v>0</v>
      </c>
      <c r="G27" s="54">
        <v>5282558.3899999997</v>
      </c>
      <c r="H27" s="34" t="s">
        <v>1669</v>
      </c>
    </row>
    <row r="28" spans="1:8" ht="9.75" customHeight="1" x14ac:dyDescent="0.25">
      <c r="A28" s="53">
        <v>1139</v>
      </c>
      <c r="B28" s="25" t="s">
        <v>334</v>
      </c>
      <c r="C28" s="54">
        <v>0</v>
      </c>
      <c r="D28" s="54">
        <v>0</v>
      </c>
      <c r="E28" s="54">
        <v>0</v>
      </c>
      <c r="F28" s="54">
        <v>0</v>
      </c>
      <c r="G28" s="54">
        <v>0</v>
      </c>
      <c r="H28" s="25"/>
    </row>
    <row r="29" spans="1:8" ht="9.75" customHeight="1" x14ac:dyDescent="0.25">
      <c r="A29" s="25"/>
      <c r="B29" s="25"/>
      <c r="C29" s="25"/>
      <c r="D29" s="25"/>
      <c r="E29" s="25"/>
      <c r="F29" s="25"/>
      <c r="G29" s="25"/>
      <c r="H29" s="25"/>
    </row>
    <row r="30" spans="1:8" ht="9.75" customHeight="1" x14ac:dyDescent="0.25">
      <c r="A30" s="115" t="s">
        <v>335</v>
      </c>
      <c r="B30" s="115"/>
      <c r="C30" s="115"/>
      <c r="D30" s="115"/>
      <c r="E30" s="115"/>
      <c r="F30" s="115"/>
      <c r="G30" s="115"/>
      <c r="H30" s="115"/>
    </row>
    <row r="31" spans="1:8" ht="9.75" customHeight="1" x14ac:dyDescent="0.25">
      <c r="A31" s="28" t="s">
        <v>99</v>
      </c>
      <c r="B31" s="28" t="s">
        <v>100</v>
      </c>
      <c r="C31" s="28" t="s">
        <v>101</v>
      </c>
      <c r="D31" s="28" t="s">
        <v>336</v>
      </c>
      <c r="E31" s="28" t="s">
        <v>337</v>
      </c>
      <c r="F31" s="28" t="s">
        <v>338</v>
      </c>
      <c r="G31" s="28"/>
      <c r="H31" s="28"/>
    </row>
    <row r="32" spans="1:8" ht="12" customHeight="1" x14ac:dyDescent="0.25">
      <c r="A32" s="53">
        <v>1140</v>
      </c>
      <c r="B32" s="25" t="s">
        <v>339</v>
      </c>
      <c r="C32" s="54">
        <f>+C33+C34+C35+C36+C37</f>
        <v>248725179.61000001</v>
      </c>
      <c r="D32" s="25"/>
      <c r="E32" s="25"/>
      <c r="F32" s="25"/>
      <c r="G32" s="25"/>
      <c r="H32" s="25"/>
    </row>
    <row r="33" spans="1:7" ht="9.75" customHeight="1" x14ac:dyDescent="0.25">
      <c r="A33" s="53">
        <v>1141</v>
      </c>
      <c r="B33" s="25" t="s">
        <v>340</v>
      </c>
      <c r="C33" s="54">
        <v>0</v>
      </c>
      <c r="D33" s="25"/>
      <c r="E33" s="25"/>
      <c r="F33" s="25"/>
    </row>
    <row r="34" spans="1:7" ht="50.1" customHeight="1" x14ac:dyDescent="0.25">
      <c r="A34" s="53">
        <v>1142</v>
      </c>
      <c r="B34" s="25" t="s">
        <v>341</v>
      </c>
      <c r="C34" s="54">
        <v>35721194.119999997</v>
      </c>
      <c r="D34" s="34" t="s">
        <v>1670</v>
      </c>
      <c r="E34" s="25" t="s">
        <v>1671</v>
      </c>
      <c r="F34" s="25" t="s">
        <v>1672</v>
      </c>
      <c r="G34" t="s">
        <v>1673</v>
      </c>
    </row>
    <row r="35" spans="1:7" ht="39.950000000000003" customHeight="1" x14ac:dyDescent="0.25">
      <c r="A35" s="53">
        <v>1143</v>
      </c>
      <c r="B35" s="25" t="s">
        <v>342</v>
      </c>
      <c r="C35" s="54">
        <v>3074539.28</v>
      </c>
      <c r="D35" s="34" t="s">
        <v>1674</v>
      </c>
      <c r="E35" s="25" t="s">
        <v>1673</v>
      </c>
      <c r="F35" s="25" t="s">
        <v>1673</v>
      </c>
      <c r="G35" t="s">
        <v>1673</v>
      </c>
    </row>
    <row r="36" spans="1:7" ht="12" customHeight="1" x14ac:dyDescent="0.25">
      <c r="A36" s="53">
        <v>1144</v>
      </c>
      <c r="B36" s="25" t="s">
        <v>343</v>
      </c>
      <c r="C36" s="54">
        <v>209929446.21000001</v>
      </c>
      <c r="D36" s="25" t="s">
        <v>1675</v>
      </c>
      <c r="E36" s="25" t="s">
        <v>1673</v>
      </c>
      <c r="F36" s="25" t="s">
        <v>1673</v>
      </c>
      <c r="G36" t="s">
        <v>1673</v>
      </c>
    </row>
    <row r="37" spans="1:7" ht="9.75" customHeight="1" x14ac:dyDescent="0.25">
      <c r="A37" s="53">
        <v>1145</v>
      </c>
      <c r="B37" s="25" t="s">
        <v>344</v>
      </c>
      <c r="C37" s="54">
        <v>0</v>
      </c>
      <c r="D37" s="25"/>
      <c r="E37" s="25"/>
      <c r="F37" s="25"/>
    </row>
    <row r="38" spans="1:7" ht="9.75" customHeight="1" x14ac:dyDescent="0.25">
      <c r="A38" s="25"/>
      <c r="B38" s="25"/>
      <c r="C38" s="25"/>
      <c r="D38" s="25"/>
      <c r="E38" s="25"/>
      <c r="F38" s="25"/>
    </row>
    <row r="39" spans="1:7" ht="9.75" customHeight="1" x14ac:dyDescent="0.25">
      <c r="A39" s="115" t="s">
        <v>345</v>
      </c>
      <c r="B39" s="115"/>
      <c r="C39" s="115"/>
      <c r="D39" s="115"/>
      <c r="E39" s="115"/>
      <c r="F39" s="115"/>
    </row>
    <row r="40" spans="1:7" ht="9.75" customHeight="1" x14ac:dyDescent="0.25">
      <c r="A40" s="28" t="s">
        <v>99</v>
      </c>
      <c r="B40" s="28" t="s">
        <v>100</v>
      </c>
      <c r="C40" s="28" t="s">
        <v>101</v>
      </c>
      <c r="D40" s="28" t="s">
        <v>337</v>
      </c>
      <c r="E40" s="28" t="s">
        <v>346</v>
      </c>
      <c r="F40" s="28" t="s">
        <v>338</v>
      </c>
    </row>
    <row r="41" spans="1:7" ht="9.75" customHeight="1" x14ac:dyDescent="0.25">
      <c r="A41" s="53">
        <v>1150</v>
      </c>
      <c r="B41" s="25" t="s">
        <v>347</v>
      </c>
      <c r="C41" s="54">
        <f>+C42</f>
        <v>0</v>
      </c>
      <c r="D41" s="25"/>
      <c r="E41" s="25"/>
      <c r="F41" s="25"/>
    </row>
    <row r="42" spans="1:7" ht="9.75" customHeight="1" x14ac:dyDescent="0.25">
      <c r="A42" s="53">
        <v>1151</v>
      </c>
      <c r="B42" s="25" t="s">
        <v>348</v>
      </c>
      <c r="C42" s="54">
        <v>0</v>
      </c>
      <c r="D42" s="25"/>
      <c r="E42" s="25"/>
      <c r="F42" s="25"/>
    </row>
    <row r="43" spans="1:7" ht="9.75" customHeight="1" x14ac:dyDescent="0.25">
      <c r="A43" s="25"/>
      <c r="B43" s="25"/>
      <c r="C43" s="25"/>
      <c r="D43" s="25"/>
      <c r="E43" s="25"/>
      <c r="F43" s="25"/>
    </row>
    <row r="44" spans="1:7" ht="9.75" customHeight="1" x14ac:dyDescent="0.25">
      <c r="A44" s="115" t="s">
        <v>349</v>
      </c>
      <c r="B44" s="115"/>
      <c r="C44" s="115"/>
      <c r="D44" s="115"/>
      <c r="E44" s="115"/>
      <c r="F44" s="115"/>
    </row>
    <row r="45" spans="1:7" ht="9.75" customHeight="1" x14ac:dyDescent="0.25">
      <c r="A45" s="28" t="s">
        <v>99</v>
      </c>
      <c r="B45" s="28" t="s">
        <v>100</v>
      </c>
      <c r="C45" s="28" t="s">
        <v>101</v>
      </c>
      <c r="D45" s="28" t="s">
        <v>312</v>
      </c>
      <c r="E45" s="28" t="s">
        <v>325</v>
      </c>
      <c r="F45" s="28"/>
    </row>
    <row r="46" spans="1:7" ht="9.75" customHeight="1" x14ac:dyDescent="0.25">
      <c r="A46" s="53">
        <v>1213</v>
      </c>
      <c r="B46" s="25" t="s">
        <v>350</v>
      </c>
      <c r="C46" s="54">
        <v>0</v>
      </c>
      <c r="D46" s="25"/>
      <c r="E46" s="25"/>
      <c r="F46" s="25"/>
    </row>
    <row r="47" spans="1:7" ht="9.75" customHeight="1" x14ac:dyDescent="0.25">
      <c r="A47" s="25"/>
      <c r="B47" s="25"/>
      <c r="C47" s="25"/>
      <c r="D47" s="25"/>
      <c r="E47" s="25"/>
      <c r="F47" s="25"/>
    </row>
    <row r="48" spans="1:7" ht="9.75" customHeight="1" x14ac:dyDescent="0.25">
      <c r="A48" s="115" t="s">
        <v>351</v>
      </c>
      <c r="B48" s="115"/>
      <c r="C48" s="115"/>
      <c r="D48" s="115"/>
      <c r="E48" s="115"/>
      <c r="F48" s="115"/>
    </row>
    <row r="49" spans="1:10" ht="9.75" customHeight="1" x14ac:dyDescent="0.25">
      <c r="A49" s="28" t="s">
        <v>99</v>
      </c>
      <c r="B49" s="28" t="s">
        <v>100</v>
      </c>
      <c r="C49" s="28" t="s">
        <v>101</v>
      </c>
      <c r="D49" s="28"/>
      <c r="E49" s="28"/>
      <c r="F49" s="28"/>
      <c r="G49" s="28"/>
      <c r="H49" s="28"/>
      <c r="I49" s="25"/>
      <c r="J49" s="25"/>
    </row>
    <row r="50" spans="1:10" ht="9.75" customHeight="1" x14ac:dyDescent="0.25">
      <c r="A50" s="53">
        <v>1211</v>
      </c>
      <c r="B50" s="25" t="s">
        <v>352</v>
      </c>
      <c r="C50" s="54">
        <f>+C51+C52</f>
        <v>0</v>
      </c>
      <c r="D50" s="25"/>
      <c r="E50" s="25"/>
      <c r="F50" s="25"/>
      <c r="G50" s="25"/>
      <c r="H50" s="25"/>
      <c r="I50" s="25"/>
      <c r="J50" s="25"/>
    </row>
    <row r="51" spans="1:10" ht="9.75" customHeight="1" x14ac:dyDescent="0.25">
      <c r="A51" s="53">
        <v>1212</v>
      </c>
      <c r="B51" s="25" t="s">
        <v>353</v>
      </c>
      <c r="C51" s="54">
        <v>0</v>
      </c>
      <c r="D51" s="25"/>
      <c r="E51" s="25"/>
      <c r="F51" s="25"/>
      <c r="G51" s="25"/>
      <c r="H51" s="25"/>
      <c r="I51" s="25"/>
      <c r="J51" s="25"/>
    </row>
    <row r="52" spans="1:10" ht="9.75" customHeight="1" x14ac:dyDescent="0.25">
      <c r="A52" s="53">
        <v>1214</v>
      </c>
      <c r="B52" s="25" t="s">
        <v>354</v>
      </c>
      <c r="C52" s="54">
        <v>0</v>
      </c>
      <c r="D52" s="25"/>
      <c r="E52" s="25"/>
      <c r="F52" s="25"/>
      <c r="G52" s="25"/>
      <c r="H52" s="25"/>
      <c r="I52" s="25"/>
      <c r="J52" s="25"/>
    </row>
    <row r="53" spans="1:10" ht="9.75" customHeight="1" x14ac:dyDescent="0.25">
      <c r="A53" s="25"/>
      <c r="B53" s="25"/>
      <c r="C53" s="25"/>
      <c r="D53" s="25"/>
      <c r="E53" s="25"/>
      <c r="F53" s="25"/>
      <c r="G53" s="25"/>
      <c r="H53" s="25"/>
      <c r="I53" s="25"/>
      <c r="J53" s="25"/>
    </row>
    <row r="54" spans="1:10" ht="9.75" customHeight="1" x14ac:dyDescent="0.25">
      <c r="A54" s="115" t="s">
        <v>355</v>
      </c>
      <c r="B54" s="115"/>
      <c r="C54" s="115"/>
      <c r="D54" s="115"/>
      <c r="E54" s="115"/>
      <c r="F54" s="115"/>
      <c r="G54" s="115"/>
      <c r="H54" s="115"/>
      <c r="I54" s="115"/>
      <c r="J54" s="115"/>
    </row>
    <row r="55" spans="1:10" ht="9.75" customHeight="1" x14ac:dyDescent="0.25">
      <c r="A55" s="28" t="s">
        <v>99</v>
      </c>
      <c r="B55" s="28" t="s">
        <v>100</v>
      </c>
      <c r="C55" s="28" t="s">
        <v>101</v>
      </c>
      <c r="D55" s="28" t="s">
        <v>356</v>
      </c>
      <c r="E55" s="28" t="s">
        <v>357</v>
      </c>
      <c r="F55" s="28" t="s">
        <v>358</v>
      </c>
      <c r="G55" s="28" t="s">
        <v>359</v>
      </c>
      <c r="H55" s="28" t="s">
        <v>360</v>
      </c>
      <c r="I55" s="28" t="s">
        <v>361</v>
      </c>
      <c r="J55" s="28" t="s">
        <v>362</v>
      </c>
    </row>
    <row r="56" spans="1:10" ht="12" customHeight="1" x14ac:dyDescent="0.25">
      <c r="A56" s="53">
        <v>1230</v>
      </c>
      <c r="B56" s="25" t="s">
        <v>363</v>
      </c>
      <c r="C56" s="54">
        <f>+C57+C58+C59+C60+C61+C62+C63</f>
        <v>46969027.950000003</v>
      </c>
      <c r="D56" s="54">
        <f t="shared" ref="D56:E56" si="1">+D57+D58+D59+D60+D61+D62+D63</f>
        <v>1886506.68</v>
      </c>
      <c r="E56" s="54">
        <f t="shared" si="1"/>
        <v>-20833425.98</v>
      </c>
      <c r="F56" s="25"/>
      <c r="G56" s="25"/>
      <c r="H56" s="25"/>
      <c r="I56" s="25"/>
      <c r="J56" s="25"/>
    </row>
    <row r="57" spans="1:10" ht="12" customHeight="1" x14ac:dyDescent="0.25">
      <c r="A57" s="53">
        <v>1231</v>
      </c>
      <c r="B57" s="25" t="s">
        <v>364</v>
      </c>
      <c r="C57" s="54">
        <v>0</v>
      </c>
      <c r="D57" s="54">
        <v>0</v>
      </c>
      <c r="E57" s="54">
        <v>0</v>
      </c>
      <c r="F57" s="25"/>
      <c r="G57" s="25"/>
      <c r="H57" s="25"/>
      <c r="I57" s="25"/>
      <c r="J57" s="25"/>
    </row>
    <row r="58" spans="1:10" ht="9.75" customHeight="1" x14ac:dyDescent="0.25">
      <c r="A58" s="53">
        <v>1232</v>
      </c>
      <c r="B58" s="25" t="s">
        <v>365</v>
      </c>
      <c r="C58" s="54">
        <v>0</v>
      </c>
      <c r="D58" s="54">
        <v>0</v>
      </c>
      <c r="E58" s="54">
        <v>0</v>
      </c>
      <c r="F58" s="25"/>
      <c r="G58" s="25"/>
      <c r="H58" s="25"/>
      <c r="I58" s="25"/>
      <c r="J58" s="25"/>
    </row>
    <row r="59" spans="1:10" ht="39.950000000000003" customHeight="1" x14ac:dyDescent="0.25">
      <c r="A59" s="53">
        <v>1233</v>
      </c>
      <c r="B59" s="25" t="s">
        <v>366</v>
      </c>
      <c r="C59" s="54">
        <v>46969027.950000003</v>
      </c>
      <c r="D59" s="54">
        <v>1886506.68</v>
      </c>
      <c r="E59" s="54">
        <v>-20833425.98</v>
      </c>
      <c r="F59" s="25" t="s">
        <v>1572</v>
      </c>
      <c r="G59" s="272">
        <v>3.3000000000000002E-2</v>
      </c>
      <c r="H59" s="273" t="s">
        <v>1676</v>
      </c>
      <c r="I59" s="25" t="s">
        <v>1677</v>
      </c>
      <c r="J59" s="25"/>
    </row>
    <row r="60" spans="1:10" ht="9.75" customHeight="1" x14ac:dyDescent="0.25">
      <c r="A60" s="53">
        <v>1234</v>
      </c>
      <c r="B60" s="25" t="s">
        <v>367</v>
      </c>
      <c r="C60" s="54">
        <v>0</v>
      </c>
      <c r="D60" s="54">
        <v>0</v>
      </c>
      <c r="E60" s="54">
        <v>0</v>
      </c>
      <c r="F60" s="25"/>
      <c r="G60" s="149"/>
      <c r="H60" s="149"/>
      <c r="I60" s="25"/>
      <c r="J60" s="25"/>
    </row>
    <row r="61" spans="1:10" ht="9.75" customHeight="1" x14ac:dyDescent="0.25">
      <c r="A61" s="53">
        <v>1235</v>
      </c>
      <c r="B61" s="25" t="s">
        <v>368</v>
      </c>
      <c r="C61" s="54">
        <v>0</v>
      </c>
      <c r="D61" s="54">
        <v>0</v>
      </c>
      <c r="E61" s="54">
        <v>0</v>
      </c>
      <c r="F61" s="25"/>
      <c r="G61" s="149"/>
      <c r="H61" s="149"/>
      <c r="I61" s="25"/>
      <c r="J61" s="25"/>
    </row>
    <row r="62" spans="1:10" ht="9.75" customHeight="1" x14ac:dyDescent="0.25">
      <c r="A62" s="53">
        <v>1236</v>
      </c>
      <c r="B62" s="25" t="s">
        <v>369</v>
      </c>
      <c r="C62" s="54">
        <v>0</v>
      </c>
      <c r="D62" s="54">
        <v>0</v>
      </c>
      <c r="E62" s="54">
        <v>0</v>
      </c>
      <c r="F62" s="25"/>
      <c r="G62" s="149"/>
      <c r="H62" s="149"/>
      <c r="I62" s="25"/>
      <c r="J62" s="25"/>
    </row>
    <row r="63" spans="1:10" ht="9.75" customHeight="1" x14ac:dyDescent="0.25">
      <c r="A63" s="53">
        <v>1239</v>
      </c>
      <c r="B63" s="25" t="s">
        <v>370</v>
      </c>
      <c r="C63" s="54">
        <v>0</v>
      </c>
      <c r="D63" s="54">
        <v>0</v>
      </c>
      <c r="E63" s="54">
        <v>0</v>
      </c>
      <c r="F63" s="25"/>
      <c r="G63" s="149"/>
      <c r="H63" s="149"/>
      <c r="I63" s="25"/>
      <c r="J63" s="25"/>
    </row>
    <row r="64" spans="1:10" ht="12" customHeight="1" x14ac:dyDescent="0.25">
      <c r="A64" s="53">
        <v>1240</v>
      </c>
      <c r="B64" s="25" t="s">
        <v>371</v>
      </c>
      <c r="C64" s="54">
        <f>+C65+C66+C67+C68+C69+C70+C71+C72</f>
        <v>22191730.449999999</v>
      </c>
      <c r="D64" s="54">
        <f t="shared" ref="D64:E64" si="2">+D65+D66+D67+D68+D69+D70+D71+D72</f>
        <v>686966.96</v>
      </c>
      <c r="E64" s="54">
        <f t="shared" si="2"/>
        <v>-16667650.059999999</v>
      </c>
      <c r="F64" s="25"/>
      <c r="G64" s="149"/>
      <c r="H64" s="149"/>
      <c r="I64" s="25"/>
      <c r="J64" s="25"/>
    </row>
    <row r="65" spans="1:10" ht="39.950000000000003" customHeight="1" x14ac:dyDescent="0.25">
      <c r="A65" s="53">
        <v>1241</v>
      </c>
      <c r="B65" s="25" t="s">
        <v>372</v>
      </c>
      <c r="C65" s="54">
        <v>8499405.9800000004</v>
      </c>
      <c r="D65" s="54">
        <v>161037.65999999992</v>
      </c>
      <c r="E65" s="54">
        <v>-6369720.79</v>
      </c>
      <c r="F65" s="25" t="s">
        <v>1572</v>
      </c>
      <c r="G65" s="272">
        <v>0.1</v>
      </c>
      <c r="H65" s="273" t="s">
        <v>1676</v>
      </c>
      <c r="I65" s="25" t="s">
        <v>1677</v>
      </c>
      <c r="J65" s="25"/>
    </row>
    <row r="66" spans="1:10" ht="39.950000000000003" customHeight="1" x14ac:dyDescent="0.25">
      <c r="A66" s="53">
        <v>1242</v>
      </c>
      <c r="B66" s="25" t="s">
        <v>373</v>
      </c>
      <c r="C66" s="54">
        <v>301109.59999999998</v>
      </c>
      <c r="D66" s="54">
        <v>31831.14</v>
      </c>
      <c r="E66" s="54">
        <v>-119459.42</v>
      </c>
      <c r="F66" s="25"/>
      <c r="G66" s="272">
        <v>0.1</v>
      </c>
      <c r="H66" s="273" t="s">
        <v>1676</v>
      </c>
      <c r="I66" s="25" t="s">
        <v>1677</v>
      </c>
      <c r="J66" s="25"/>
    </row>
    <row r="67" spans="1:10" ht="9.75" customHeight="1" x14ac:dyDescent="0.25">
      <c r="A67" s="53">
        <v>1243</v>
      </c>
      <c r="B67" s="25" t="s">
        <v>374</v>
      </c>
      <c r="C67" s="54">
        <v>0</v>
      </c>
      <c r="D67" s="54">
        <v>0</v>
      </c>
      <c r="E67" s="54">
        <v>0</v>
      </c>
      <c r="F67" s="25"/>
      <c r="G67" s="149"/>
      <c r="H67" s="149"/>
      <c r="I67" s="25"/>
      <c r="J67" s="25"/>
    </row>
    <row r="68" spans="1:10" ht="39.950000000000003" customHeight="1" x14ac:dyDescent="0.25">
      <c r="A68" s="53">
        <v>1244</v>
      </c>
      <c r="B68" s="25" t="s">
        <v>375</v>
      </c>
      <c r="C68" s="54">
        <v>12600338.74</v>
      </c>
      <c r="D68" s="54">
        <v>475445.67000000004</v>
      </c>
      <c r="E68" s="54">
        <v>-9639207.1899999995</v>
      </c>
      <c r="F68" s="25" t="s">
        <v>1572</v>
      </c>
      <c r="G68" s="272">
        <v>0.2</v>
      </c>
      <c r="H68" s="273" t="s">
        <v>1676</v>
      </c>
      <c r="I68" s="25" t="s">
        <v>1677</v>
      </c>
      <c r="J68" s="25"/>
    </row>
    <row r="69" spans="1:10" ht="9.75" customHeight="1" x14ac:dyDescent="0.25">
      <c r="A69" s="53">
        <v>1245</v>
      </c>
      <c r="B69" s="25" t="s">
        <v>376</v>
      </c>
      <c r="C69" s="54">
        <v>0</v>
      </c>
      <c r="D69" s="54">
        <v>0</v>
      </c>
      <c r="E69" s="54">
        <v>0</v>
      </c>
      <c r="F69" s="25"/>
      <c r="G69" s="149"/>
      <c r="H69" s="149"/>
      <c r="I69" s="25"/>
      <c r="J69" s="25"/>
    </row>
    <row r="70" spans="1:10" ht="39.950000000000003" customHeight="1" x14ac:dyDescent="0.25">
      <c r="A70" s="53">
        <v>1246</v>
      </c>
      <c r="B70" s="25" t="s">
        <v>377</v>
      </c>
      <c r="C70" s="54">
        <v>790876.13</v>
      </c>
      <c r="D70" s="54">
        <v>18652.489999999998</v>
      </c>
      <c r="E70" s="54">
        <v>-539262.66</v>
      </c>
      <c r="F70" s="25" t="s">
        <v>1572</v>
      </c>
      <c r="G70" s="272">
        <v>0.1</v>
      </c>
      <c r="H70" s="273" t="s">
        <v>1676</v>
      </c>
      <c r="I70" s="25" t="s">
        <v>1677</v>
      </c>
      <c r="J70" s="25"/>
    </row>
    <row r="71" spans="1:10" ht="9.75" customHeight="1" x14ac:dyDescent="0.25">
      <c r="A71" s="53">
        <v>1247</v>
      </c>
      <c r="B71" s="25" t="s">
        <v>378</v>
      </c>
      <c r="C71" s="54">
        <v>0</v>
      </c>
      <c r="D71" s="54">
        <v>0</v>
      </c>
      <c r="E71" s="54">
        <v>0</v>
      </c>
      <c r="F71" s="25"/>
      <c r="G71" s="25"/>
      <c r="H71" s="25"/>
      <c r="I71" s="25"/>
      <c r="J71" s="25"/>
    </row>
    <row r="72" spans="1:10" ht="9.75" customHeight="1" x14ac:dyDescent="0.25">
      <c r="A72" s="53">
        <v>1248</v>
      </c>
      <c r="B72" s="25" t="s">
        <v>379</v>
      </c>
      <c r="C72" s="54">
        <v>0</v>
      </c>
      <c r="D72" s="54">
        <v>0</v>
      </c>
      <c r="E72" s="54">
        <v>0</v>
      </c>
      <c r="F72" s="25"/>
      <c r="G72" s="25"/>
      <c r="H72" s="25"/>
      <c r="I72" s="25"/>
      <c r="J72" s="25"/>
    </row>
    <row r="73" spans="1:10" ht="9.75" customHeight="1" x14ac:dyDescent="0.25">
      <c r="A73" s="25"/>
      <c r="B73" s="25"/>
      <c r="C73" s="25"/>
      <c r="D73" s="25"/>
      <c r="E73" s="25"/>
      <c r="F73" s="25"/>
      <c r="G73" s="25"/>
      <c r="H73" s="25"/>
      <c r="I73" s="25"/>
      <c r="J73" s="25"/>
    </row>
    <row r="74" spans="1:10" ht="9.75" customHeight="1" x14ac:dyDescent="0.25">
      <c r="A74" s="115" t="s">
        <v>380</v>
      </c>
      <c r="B74" s="115"/>
      <c r="C74" s="115"/>
      <c r="D74" s="115"/>
      <c r="E74" s="115"/>
      <c r="F74" s="115"/>
      <c r="G74" s="115"/>
      <c r="H74" s="25"/>
      <c r="I74" s="25"/>
      <c r="J74" s="25"/>
    </row>
    <row r="75" spans="1:10" ht="9.75" customHeight="1" x14ac:dyDescent="0.25">
      <c r="A75" s="28" t="s">
        <v>99</v>
      </c>
      <c r="B75" s="28" t="s">
        <v>100</v>
      </c>
      <c r="C75" s="28" t="s">
        <v>101</v>
      </c>
      <c r="D75" s="28" t="s">
        <v>381</v>
      </c>
      <c r="E75" s="28" t="s">
        <v>382</v>
      </c>
      <c r="F75" s="28" t="s">
        <v>383</v>
      </c>
      <c r="G75" s="28" t="s">
        <v>384</v>
      </c>
      <c r="H75" s="25"/>
      <c r="I75" s="25"/>
      <c r="J75" s="25"/>
    </row>
    <row r="76" spans="1:10" ht="12" customHeight="1" x14ac:dyDescent="0.25">
      <c r="A76" s="53">
        <v>1250</v>
      </c>
      <c r="B76" s="25" t="s">
        <v>385</v>
      </c>
      <c r="C76" s="54">
        <f>+C77+C78+C79+C80+C81</f>
        <v>3746214.21</v>
      </c>
      <c r="D76" s="54">
        <f t="shared" ref="D76:E76" si="3">+D77+D78+D79+D80+D81</f>
        <v>378757.42</v>
      </c>
      <c r="E76" s="54">
        <f t="shared" si="3"/>
        <v>-3409837.54</v>
      </c>
      <c r="F76" s="25"/>
      <c r="G76" s="25"/>
      <c r="H76" s="25"/>
      <c r="I76" s="25"/>
      <c r="J76" s="25"/>
    </row>
    <row r="77" spans="1:10" ht="34.5" customHeight="1" x14ac:dyDescent="0.25">
      <c r="A77" s="53">
        <v>1251</v>
      </c>
      <c r="B77" s="25" t="s">
        <v>386</v>
      </c>
      <c r="C77" s="54">
        <v>99994.8</v>
      </c>
      <c r="D77" s="54">
        <v>19923</v>
      </c>
      <c r="E77" s="54">
        <v>-99994.8</v>
      </c>
      <c r="F77" s="34" t="s">
        <v>1678</v>
      </c>
      <c r="G77" s="25" t="s">
        <v>1673</v>
      </c>
      <c r="H77" s="25"/>
      <c r="I77" s="25"/>
      <c r="J77" s="25"/>
    </row>
    <row r="78" spans="1:10" ht="9.75" customHeight="1" x14ac:dyDescent="0.25">
      <c r="A78" s="53">
        <v>1252</v>
      </c>
      <c r="B78" s="25" t="s">
        <v>387</v>
      </c>
      <c r="C78" s="54">
        <v>0</v>
      </c>
      <c r="D78" s="54">
        <v>0</v>
      </c>
      <c r="E78" s="54">
        <v>0</v>
      </c>
      <c r="F78" s="25"/>
      <c r="G78" s="25"/>
      <c r="H78" s="25"/>
      <c r="I78" s="25"/>
      <c r="J78" s="25"/>
    </row>
    <row r="79" spans="1:10" ht="9.75" customHeight="1" x14ac:dyDescent="0.25">
      <c r="A79" s="53">
        <v>1253</v>
      </c>
      <c r="B79" s="25" t="s">
        <v>388</v>
      </c>
      <c r="C79" s="54">
        <v>0</v>
      </c>
      <c r="D79" s="54">
        <v>0</v>
      </c>
      <c r="E79" s="54">
        <v>0</v>
      </c>
      <c r="F79" s="25"/>
      <c r="G79" s="25"/>
      <c r="H79" s="25"/>
      <c r="I79" s="25"/>
      <c r="J79" s="25"/>
    </row>
    <row r="80" spans="1:10" ht="34.5" customHeight="1" x14ac:dyDescent="0.25">
      <c r="A80" s="53">
        <v>1254</v>
      </c>
      <c r="B80" s="25" t="s">
        <v>389</v>
      </c>
      <c r="C80" s="54">
        <v>3646219.41</v>
      </c>
      <c r="D80" s="54">
        <v>358834.42</v>
      </c>
      <c r="E80" s="54">
        <v>-3309842.74</v>
      </c>
      <c r="F80" s="34" t="s">
        <v>1679</v>
      </c>
      <c r="G80" s="25" t="s">
        <v>1673</v>
      </c>
      <c r="H80" s="25"/>
      <c r="I80" s="25"/>
      <c r="J80" s="25"/>
    </row>
    <row r="81" spans="1:7" ht="9.75" customHeight="1" x14ac:dyDescent="0.25">
      <c r="A81" s="53">
        <v>1259</v>
      </c>
      <c r="B81" s="25" t="s">
        <v>390</v>
      </c>
      <c r="C81" s="54">
        <v>0</v>
      </c>
      <c r="D81" s="54">
        <v>0</v>
      </c>
      <c r="E81" s="54">
        <v>0</v>
      </c>
      <c r="F81" s="25"/>
      <c r="G81" s="25"/>
    </row>
    <row r="82" spans="1:7" ht="9.75" customHeight="1" x14ac:dyDescent="0.25">
      <c r="A82" s="53">
        <v>1270</v>
      </c>
      <c r="B82" s="25" t="s">
        <v>391</v>
      </c>
      <c r="C82" s="54">
        <f>+C83+C84+C85+C86+C87+C88</f>
        <v>0</v>
      </c>
      <c r="D82" s="54">
        <v>0</v>
      </c>
      <c r="E82" s="54">
        <v>0</v>
      </c>
      <c r="F82" s="25"/>
      <c r="G82" s="25"/>
    </row>
    <row r="83" spans="1:7" ht="9.75" customHeight="1" x14ac:dyDescent="0.25">
      <c r="A83" s="53">
        <v>1271</v>
      </c>
      <c r="B83" s="25" t="s">
        <v>392</v>
      </c>
      <c r="C83" s="54">
        <v>0</v>
      </c>
      <c r="D83" s="54">
        <v>0</v>
      </c>
      <c r="E83" s="54">
        <v>0</v>
      </c>
      <c r="F83" s="25"/>
      <c r="G83" s="25"/>
    </row>
    <row r="84" spans="1:7" ht="9.75" customHeight="1" x14ac:dyDescent="0.25">
      <c r="A84" s="53">
        <v>1272</v>
      </c>
      <c r="B84" s="25" t="s">
        <v>393</v>
      </c>
      <c r="C84" s="54">
        <v>0</v>
      </c>
      <c r="D84" s="54">
        <v>0</v>
      </c>
      <c r="E84" s="54">
        <v>0</v>
      </c>
      <c r="F84" s="25"/>
      <c r="G84" s="25"/>
    </row>
    <row r="85" spans="1:7" ht="9.75" customHeight="1" x14ac:dyDescent="0.25">
      <c r="A85" s="53">
        <v>1273</v>
      </c>
      <c r="B85" s="25" t="s">
        <v>394</v>
      </c>
      <c r="C85" s="54">
        <v>0</v>
      </c>
      <c r="D85" s="54">
        <v>0</v>
      </c>
      <c r="E85" s="54">
        <v>0</v>
      </c>
      <c r="F85" s="25"/>
      <c r="G85" s="25"/>
    </row>
    <row r="86" spans="1:7" ht="9.75" customHeight="1" x14ac:dyDescent="0.25">
      <c r="A86" s="53">
        <v>1274</v>
      </c>
      <c r="B86" s="25" t="s">
        <v>395</v>
      </c>
      <c r="C86" s="54">
        <v>0</v>
      </c>
      <c r="D86" s="54">
        <v>0</v>
      </c>
      <c r="E86" s="54">
        <v>0</v>
      </c>
      <c r="F86" s="25"/>
      <c r="G86" s="25"/>
    </row>
    <row r="87" spans="1:7" ht="9.75" customHeight="1" x14ac:dyDescent="0.25">
      <c r="A87" s="53">
        <v>1275</v>
      </c>
      <c r="B87" s="25" t="s">
        <v>396</v>
      </c>
      <c r="C87" s="54">
        <v>0</v>
      </c>
      <c r="D87" s="54">
        <v>0</v>
      </c>
      <c r="E87" s="54">
        <v>0</v>
      </c>
      <c r="F87" s="25"/>
      <c r="G87" s="25"/>
    </row>
    <row r="88" spans="1:7" ht="9.75" customHeight="1" x14ac:dyDescent="0.25">
      <c r="A88" s="53">
        <v>1279</v>
      </c>
      <c r="B88" s="25" t="s">
        <v>397</v>
      </c>
      <c r="C88" s="54">
        <v>0</v>
      </c>
      <c r="D88" s="54">
        <v>0</v>
      </c>
      <c r="E88" s="54">
        <v>0</v>
      </c>
      <c r="F88" s="25"/>
      <c r="G88" s="25"/>
    </row>
    <row r="89" spans="1:7" ht="9.75" customHeight="1" x14ac:dyDescent="0.25">
      <c r="A89" s="25"/>
      <c r="B89" s="25"/>
      <c r="C89" s="25"/>
      <c r="D89" s="25"/>
      <c r="E89" s="25"/>
      <c r="F89" s="25"/>
      <c r="G89" s="25"/>
    </row>
    <row r="90" spans="1:7" ht="9.75" customHeight="1" x14ac:dyDescent="0.25">
      <c r="A90" s="115" t="s">
        <v>398</v>
      </c>
      <c r="B90" s="115"/>
      <c r="C90" s="115"/>
      <c r="D90" s="115"/>
      <c r="E90" s="115"/>
      <c r="F90" s="115"/>
      <c r="G90" s="115"/>
    </row>
    <row r="91" spans="1:7" ht="9.75" customHeight="1" x14ac:dyDescent="0.25">
      <c r="A91" s="28" t="s">
        <v>99</v>
      </c>
      <c r="B91" s="28" t="s">
        <v>100</v>
      </c>
      <c r="C91" s="28" t="s">
        <v>101</v>
      </c>
      <c r="D91" s="28" t="s">
        <v>360</v>
      </c>
      <c r="E91" s="28"/>
      <c r="F91" s="28"/>
      <c r="G91" s="28"/>
    </row>
    <row r="92" spans="1:7" ht="12" customHeight="1" x14ac:dyDescent="0.25">
      <c r="A92" s="53">
        <v>1160</v>
      </c>
      <c r="B92" s="25" t="s">
        <v>399</v>
      </c>
      <c r="C92" s="54">
        <f>+C93+C94</f>
        <v>-1650088.71</v>
      </c>
      <c r="D92" s="25"/>
      <c r="E92" s="25"/>
      <c r="F92" s="25"/>
      <c r="G92" s="25"/>
    </row>
    <row r="93" spans="1:7" ht="101.25" customHeight="1" x14ac:dyDescent="0.25">
      <c r="A93" s="53">
        <v>1161</v>
      </c>
      <c r="B93" s="25" t="s">
        <v>400</v>
      </c>
      <c r="C93" s="54">
        <v>-1650088.71</v>
      </c>
      <c r="D93" s="273" t="s">
        <v>1680</v>
      </c>
      <c r="E93" s="25"/>
      <c r="F93" s="25"/>
      <c r="G93" s="25"/>
    </row>
    <row r="94" spans="1:7" ht="9.75" customHeight="1" x14ac:dyDescent="0.25">
      <c r="A94" s="53">
        <v>1162</v>
      </c>
      <c r="B94" s="25" t="s">
        <v>401</v>
      </c>
      <c r="C94" s="54">
        <v>0</v>
      </c>
      <c r="D94" s="25"/>
      <c r="E94" s="25"/>
      <c r="F94" s="25"/>
      <c r="G94" s="25"/>
    </row>
    <row r="95" spans="1:7" ht="9.75" customHeight="1" x14ac:dyDescent="0.25">
      <c r="A95" s="25"/>
      <c r="B95" s="25"/>
      <c r="C95" s="25"/>
      <c r="D95" s="25"/>
      <c r="E95" s="25"/>
      <c r="F95" s="25"/>
      <c r="G95" s="25"/>
    </row>
    <row r="96" spans="1:7" ht="9.75" customHeight="1" x14ac:dyDescent="0.25">
      <c r="A96" s="115" t="s">
        <v>402</v>
      </c>
      <c r="B96" s="115"/>
      <c r="C96" s="115"/>
      <c r="D96" s="115"/>
      <c r="E96" s="115"/>
      <c r="F96" s="115"/>
      <c r="G96" s="115"/>
    </row>
    <row r="97" spans="1:8" ht="9.75" customHeight="1" x14ac:dyDescent="0.25">
      <c r="A97" s="28" t="s">
        <v>99</v>
      </c>
      <c r="B97" s="28" t="s">
        <v>100</v>
      </c>
      <c r="C97" s="28" t="s">
        <v>101</v>
      </c>
      <c r="D97" s="28" t="s">
        <v>325</v>
      </c>
      <c r="E97" s="28"/>
      <c r="F97" s="28"/>
      <c r="G97" s="28"/>
      <c r="H97" s="28"/>
    </row>
    <row r="98" spans="1:8" ht="9.75" customHeight="1" x14ac:dyDescent="0.25">
      <c r="A98" s="53">
        <v>1190</v>
      </c>
      <c r="B98" s="25" t="s">
        <v>403</v>
      </c>
      <c r="C98" s="54">
        <f>+C99+C100+C101+C102</f>
        <v>0</v>
      </c>
      <c r="D98" s="25"/>
      <c r="E98" s="25"/>
      <c r="F98" s="25"/>
      <c r="G98" s="25"/>
      <c r="H98" s="25"/>
    </row>
    <row r="99" spans="1:8" ht="9.75" customHeight="1" x14ac:dyDescent="0.25">
      <c r="A99" s="53">
        <v>1191</v>
      </c>
      <c r="B99" s="25" t="s">
        <v>404</v>
      </c>
      <c r="C99" s="54">
        <v>0</v>
      </c>
      <c r="D99" s="25"/>
      <c r="E99" s="25"/>
      <c r="F99" s="25"/>
      <c r="G99" s="25"/>
      <c r="H99" s="25"/>
    </row>
    <row r="100" spans="1:8" ht="9.75" customHeight="1" x14ac:dyDescent="0.25">
      <c r="A100" s="53">
        <v>1192</v>
      </c>
      <c r="B100" s="25" t="s">
        <v>405</v>
      </c>
      <c r="C100" s="54">
        <v>0</v>
      </c>
      <c r="D100" s="25"/>
      <c r="E100" s="25"/>
      <c r="F100" s="25"/>
      <c r="G100" s="25"/>
      <c r="H100" s="25"/>
    </row>
    <row r="101" spans="1:8" ht="9.75" customHeight="1" x14ac:dyDescent="0.25">
      <c r="A101" s="53">
        <v>1193</v>
      </c>
      <c r="B101" s="25" t="s">
        <v>406</v>
      </c>
      <c r="C101" s="54">
        <v>0</v>
      </c>
      <c r="D101" s="25"/>
      <c r="E101" s="25"/>
      <c r="F101" s="25"/>
      <c r="G101" s="25"/>
      <c r="H101" s="25"/>
    </row>
    <row r="102" spans="1:8" ht="9.75" customHeight="1" x14ac:dyDescent="0.25">
      <c r="A102" s="53">
        <v>1194</v>
      </c>
      <c r="B102" s="25" t="s">
        <v>407</v>
      </c>
      <c r="C102" s="54">
        <v>0</v>
      </c>
      <c r="D102" s="25"/>
      <c r="E102" s="25"/>
      <c r="F102" s="25"/>
      <c r="G102" s="25"/>
      <c r="H102" s="25"/>
    </row>
    <row r="103" spans="1:8" ht="9.75" customHeight="1" x14ac:dyDescent="0.25">
      <c r="A103" s="53">
        <v>1290</v>
      </c>
      <c r="B103" s="25" t="s">
        <v>408</v>
      </c>
      <c r="C103" s="54">
        <f>+C104+C105+C106</f>
        <v>0</v>
      </c>
      <c r="D103" s="25"/>
      <c r="E103" s="25"/>
      <c r="F103" s="25"/>
      <c r="G103" s="25"/>
      <c r="H103" s="25"/>
    </row>
    <row r="104" spans="1:8" ht="9.75" customHeight="1" x14ac:dyDescent="0.25">
      <c r="A104" s="53">
        <v>1291</v>
      </c>
      <c r="B104" s="25" t="s">
        <v>409</v>
      </c>
      <c r="C104" s="54">
        <v>0</v>
      </c>
      <c r="D104" s="25"/>
      <c r="E104" s="25"/>
      <c r="F104" s="25"/>
      <c r="G104" s="25"/>
      <c r="H104" s="25"/>
    </row>
    <row r="105" spans="1:8" ht="9.75" customHeight="1" x14ac:dyDescent="0.25">
      <c r="A105" s="53">
        <v>1292</v>
      </c>
      <c r="B105" s="25" t="s">
        <v>410</v>
      </c>
      <c r="C105" s="54">
        <v>0</v>
      </c>
      <c r="D105" s="25"/>
      <c r="E105" s="25"/>
      <c r="F105" s="25"/>
      <c r="G105" s="25"/>
      <c r="H105" s="25"/>
    </row>
    <row r="106" spans="1:8" ht="9.75" customHeight="1" x14ac:dyDescent="0.25">
      <c r="A106" s="53">
        <v>1293</v>
      </c>
      <c r="B106" s="25" t="s">
        <v>411</v>
      </c>
      <c r="C106" s="54">
        <v>0</v>
      </c>
      <c r="D106" s="25"/>
      <c r="E106" s="25"/>
      <c r="F106" s="25"/>
      <c r="G106" s="25"/>
      <c r="H106" s="25"/>
    </row>
    <row r="107" spans="1:8" ht="9.75" customHeight="1" x14ac:dyDescent="0.25">
      <c r="A107" s="25"/>
      <c r="B107" s="25"/>
      <c r="C107" s="25"/>
      <c r="D107" s="25"/>
      <c r="E107" s="25"/>
      <c r="F107" s="25"/>
      <c r="G107" s="25"/>
      <c r="H107" s="25"/>
    </row>
    <row r="108" spans="1:8" ht="9.75" customHeight="1" x14ac:dyDescent="0.25">
      <c r="A108" s="115" t="s">
        <v>412</v>
      </c>
      <c r="B108" s="115"/>
      <c r="C108" s="115"/>
      <c r="D108" s="115"/>
      <c r="E108" s="115"/>
      <c r="F108" s="115"/>
      <c r="G108" s="115"/>
      <c r="H108" s="115"/>
    </row>
    <row r="109" spans="1:8" ht="9.75" customHeight="1" x14ac:dyDescent="0.25">
      <c r="A109" s="28" t="s">
        <v>99</v>
      </c>
      <c r="B109" s="28" t="s">
        <v>100</v>
      </c>
      <c r="C109" s="28" t="s">
        <v>101</v>
      </c>
      <c r="D109" s="28" t="s">
        <v>321</v>
      </c>
      <c r="E109" s="28" t="s">
        <v>322</v>
      </c>
      <c r="F109" s="28" t="s">
        <v>323</v>
      </c>
      <c r="G109" s="28" t="s">
        <v>413</v>
      </c>
      <c r="H109" s="28" t="s">
        <v>414</v>
      </c>
    </row>
    <row r="110" spans="1:8" ht="12" customHeight="1" x14ac:dyDescent="0.25">
      <c r="A110" s="53">
        <v>2110</v>
      </c>
      <c r="B110" s="25" t="s">
        <v>415</v>
      </c>
      <c r="C110" s="54">
        <f>+C111+C112+C113+C114+C115+C116+C117+C118+C119</f>
        <v>8546106.9900000002</v>
      </c>
      <c r="D110" s="54">
        <f t="shared" ref="D110:G110" si="4">+D111+D112+D113+D114+D115+D116+D117+D118+D119</f>
        <v>2701041.1799999997</v>
      </c>
      <c r="E110" s="54">
        <f t="shared" si="4"/>
        <v>2192365.1799999997</v>
      </c>
      <c r="F110" s="54">
        <f t="shared" si="4"/>
        <v>2237047.19</v>
      </c>
      <c r="G110" s="54">
        <f t="shared" si="4"/>
        <v>1415653.44</v>
      </c>
      <c r="H110" s="25"/>
    </row>
    <row r="111" spans="1:8" ht="9.75" customHeight="1" x14ac:dyDescent="0.25">
      <c r="A111" s="53">
        <v>2111</v>
      </c>
      <c r="B111" s="25" t="s">
        <v>416</v>
      </c>
      <c r="C111" s="54">
        <v>0</v>
      </c>
      <c r="D111" s="54">
        <v>0</v>
      </c>
      <c r="E111" s="54">
        <v>0</v>
      </c>
      <c r="F111" s="54">
        <v>0</v>
      </c>
      <c r="G111" s="54">
        <v>0</v>
      </c>
      <c r="H111" s="25"/>
    </row>
    <row r="112" spans="1:8" ht="12" customHeight="1" x14ac:dyDescent="0.25">
      <c r="A112" s="53">
        <v>2112</v>
      </c>
      <c r="B112" s="25" t="s">
        <v>417</v>
      </c>
      <c r="C112" s="54">
        <v>3877268.24</v>
      </c>
      <c r="D112" s="54">
        <v>84582.55</v>
      </c>
      <c r="E112" s="54">
        <v>1624838.5</v>
      </c>
      <c r="F112" s="54">
        <v>2167847.19</v>
      </c>
      <c r="G112" s="54">
        <v>0</v>
      </c>
      <c r="H112" s="25" t="s">
        <v>1681</v>
      </c>
    </row>
    <row r="113" spans="1:8" ht="12" customHeight="1" x14ac:dyDescent="0.25">
      <c r="A113" s="53">
        <v>2113</v>
      </c>
      <c r="B113" s="25" t="s">
        <v>418</v>
      </c>
      <c r="C113" s="54">
        <v>839638.9</v>
      </c>
      <c r="D113" s="54">
        <v>300792.73</v>
      </c>
      <c r="E113" s="54">
        <v>253526.68</v>
      </c>
      <c r="F113" s="54">
        <v>0</v>
      </c>
      <c r="G113" s="54">
        <v>285319.49</v>
      </c>
      <c r="H113" s="25" t="s">
        <v>1681</v>
      </c>
    </row>
    <row r="114" spans="1:8" ht="9.75" customHeight="1" x14ac:dyDescent="0.25">
      <c r="A114" s="53">
        <v>2114</v>
      </c>
      <c r="B114" s="25" t="s">
        <v>419</v>
      </c>
      <c r="C114" s="54">
        <v>0</v>
      </c>
      <c r="D114" s="54">
        <v>0</v>
      </c>
      <c r="E114" s="54">
        <v>0</v>
      </c>
      <c r="F114" s="54">
        <v>0</v>
      </c>
      <c r="G114" s="54">
        <v>0</v>
      </c>
      <c r="H114" s="25"/>
    </row>
    <row r="115" spans="1:8" ht="9.75" customHeight="1" x14ac:dyDescent="0.25">
      <c r="A115" s="53">
        <v>2115</v>
      </c>
      <c r="B115" s="25" t="s">
        <v>420</v>
      </c>
      <c r="C115" s="54">
        <v>0</v>
      </c>
      <c r="D115" s="54">
        <v>0</v>
      </c>
      <c r="E115" s="54">
        <v>0</v>
      </c>
      <c r="F115" s="54">
        <v>0</v>
      </c>
      <c r="G115" s="54">
        <v>0</v>
      </c>
      <c r="H115" s="25"/>
    </row>
    <row r="116" spans="1:8" ht="9.75" customHeight="1" x14ac:dyDescent="0.25">
      <c r="A116" s="53">
        <v>2116</v>
      </c>
      <c r="B116" s="25" t="s">
        <v>421</v>
      </c>
      <c r="C116" s="54">
        <v>0</v>
      </c>
      <c r="D116" s="54">
        <v>0</v>
      </c>
      <c r="E116" s="54">
        <v>0</v>
      </c>
      <c r="F116" s="54">
        <v>0</v>
      </c>
      <c r="G116" s="54">
        <v>0</v>
      </c>
      <c r="H116" s="25"/>
    </row>
    <row r="117" spans="1:8" ht="12" customHeight="1" x14ac:dyDescent="0.25">
      <c r="A117" s="53">
        <v>2117</v>
      </c>
      <c r="B117" s="25" t="s">
        <v>422</v>
      </c>
      <c r="C117" s="54">
        <v>2223605.62</v>
      </c>
      <c r="D117" s="54">
        <v>2223605.62</v>
      </c>
      <c r="E117" s="54">
        <v>0</v>
      </c>
      <c r="F117" s="54">
        <v>0</v>
      </c>
      <c r="G117" s="54">
        <v>0</v>
      </c>
      <c r="H117" s="25" t="s">
        <v>1681</v>
      </c>
    </row>
    <row r="118" spans="1:8" ht="9.75" customHeight="1" x14ac:dyDescent="0.25">
      <c r="A118" s="53">
        <v>2118</v>
      </c>
      <c r="B118" s="25" t="s">
        <v>423</v>
      </c>
      <c r="C118" s="54">
        <v>0</v>
      </c>
      <c r="D118" s="54">
        <v>0</v>
      </c>
      <c r="E118" s="54">
        <v>0</v>
      </c>
      <c r="F118" s="54">
        <v>0</v>
      </c>
      <c r="G118" s="54">
        <v>0</v>
      </c>
      <c r="H118" s="25"/>
    </row>
    <row r="119" spans="1:8" ht="12" customHeight="1" x14ac:dyDescent="0.25">
      <c r="A119" s="53">
        <v>2119</v>
      </c>
      <c r="B119" s="25" t="s">
        <v>424</v>
      </c>
      <c r="C119" s="54">
        <v>1605594.23</v>
      </c>
      <c r="D119" s="54">
        <v>92060.28</v>
      </c>
      <c r="E119" s="54">
        <v>314000</v>
      </c>
      <c r="F119" s="54">
        <v>69200</v>
      </c>
      <c r="G119" s="54">
        <v>1130333.95</v>
      </c>
      <c r="H119" s="25" t="s">
        <v>1681</v>
      </c>
    </row>
    <row r="120" spans="1:8" ht="9.75" customHeight="1" x14ac:dyDescent="0.25">
      <c r="A120" s="53">
        <v>2120</v>
      </c>
      <c r="B120" s="25" t="s">
        <v>425</v>
      </c>
      <c r="C120" s="54">
        <f>+C121+C122+C123</f>
        <v>0</v>
      </c>
      <c r="D120" s="54">
        <f t="shared" ref="D120:G120" si="5">+D121+D122+D123</f>
        <v>0</v>
      </c>
      <c r="E120" s="54">
        <f t="shared" si="5"/>
        <v>0</v>
      </c>
      <c r="F120" s="54">
        <f t="shared" si="5"/>
        <v>0</v>
      </c>
      <c r="G120" s="54">
        <f t="shared" si="5"/>
        <v>0</v>
      </c>
      <c r="H120" s="25"/>
    </row>
    <row r="121" spans="1:8" ht="9.75" customHeight="1" x14ac:dyDescent="0.25">
      <c r="A121" s="53">
        <v>2121</v>
      </c>
      <c r="B121" s="25" t="s">
        <v>426</v>
      </c>
      <c r="C121" s="54">
        <v>0</v>
      </c>
      <c r="D121" s="54">
        <v>0</v>
      </c>
      <c r="E121" s="54">
        <v>0</v>
      </c>
      <c r="F121" s="54">
        <v>0</v>
      </c>
      <c r="G121" s="54">
        <v>0</v>
      </c>
      <c r="H121" s="25"/>
    </row>
    <row r="122" spans="1:8" ht="9.75" customHeight="1" x14ac:dyDescent="0.25">
      <c r="A122" s="53">
        <v>2122</v>
      </c>
      <c r="B122" s="25" t="s">
        <v>427</v>
      </c>
      <c r="C122" s="54">
        <v>0</v>
      </c>
      <c r="D122" s="54">
        <v>0</v>
      </c>
      <c r="E122" s="54">
        <v>0</v>
      </c>
      <c r="F122" s="54">
        <v>0</v>
      </c>
      <c r="G122" s="54">
        <v>0</v>
      </c>
      <c r="H122" s="25"/>
    </row>
    <row r="123" spans="1:8" ht="9.75" customHeight="1" x14ac:dyDescent="0.25">
      <c r="A123" s="53">
        <v>2129</v>
      </c>
      <c r="B123" s="25" t="s">
        <v>428</v>
      </c>
      <c r="C123" s="54">
        <v>0</v>
      </c>
      <c r="D123" s="54">
        <v>0</v>
      </c>
      <c r="E123" s="54">
        <v>0</v>
      </c>
      <c r="F123" s="54">
        <v>0</v>
      </c>
      <c r="G123" s="54">
        <v>0</v>
      </c>
      <c r="H123" s="25"/>
    </row>
    <row r="124" spans="1:8" ht="9.75" customHeight="1" x14ac:dyDescent="0.25">
      <c r="A124" s="25"/>
      <c r="B124" s="25"/>
      <c r="C124" s="25"/>
      <c r="D124" s="25"/>
      <c r="E124" s="25"/>
      <c r="F124" s="25"/>
      <c r="G124" s="25"/>
      <c r="H124" s="25"/>
    </row>
    <row r="125" spans="1:8" ht="9.75" customHeight="1" x14ac:dyDescent="0.25">
      <c r="A125" s="115" t="s">
        <v>429</v>
      </c>
      <c r="B125" s="115"/>
      <c r="C125" s="115"/>
      <c r="D125" s="115"/>
      <c r="E125" s="115"/>
      <c r="F125" s="115"/>
      <c r="G125" s="115"/>
      <c r="H125" s="115"/>
    </row>
    <row r="126" spans="1:8" ht="9.75" customHeight="1" x14ac:dyDescent="0.25">
      <c r="A126" s="28" t="s">
        <v>99</v>
      </c>
      <c r="B126" s="28" t="s">
        <v>100</v>
      </c>
      <c r="C126" s="28" t="s">
        <v>101</v>
      </c>
      <c r="D126" s="28" t="s">
        <v>430</v>
      </c>
      <c r="E126" s="28" t="s">
        <v>325</v>
      </c>
      <c r="F126" s="28"/>
      <c r="G126" s="28"/>
      <c r="H126" s="28"/>
    </row>
    <row r="127" spans="1:8" ht="12" customHeight="1" x14ac:dyDescent="0.25">
      <c r="A127" s="53">
        <v>2160</v>
      </c>
      <c r="B127" s="25" t="s">
        <v>431</v>
      </c>
      <c r="C127" s="54">
        <f>+C128+C129+C130+C131+C132+C133</f>
        <v>22097150.859999999</v>
      </c>
      <c r="D127" s="25"/>
      <c r="E127" s="25"/>
      <c r="F127" s="25"/>
      <c r="G127" s="25"/>
      <c r="H127" s="25"/>
    </row>
    <row r="128" spans="1:8" ht="9.75" customHeight="1" x14ac:dyDescent="0.25">
      <c r="A128" s="53">
        <v>2161</v>
      </c>
      <c r="B128" s="25" t="s">
        <v>432</v>
      </c>
      <c r="C128" s="54">
        <v>0</v>
      </c>
      <c r="D128" s="25"/>
      <c r="E128" s="25"/>
      <c r="F128" s="25"/>
      <c r="G128" s="25"/>
      <c r="H128" s="25"/>
    </row>
    <row r="129" spans="1:5" ht="105" customHeight="1" x14ac:dyDescent="0.25">
      <c r="A129" s="53">
        <v>2162</v>
      </c>
      <c r="B129" s="25" t="s">
        <v>433</v>
      </c>
      <c r="C129" s="54">
        <v>22097150.859999999</v>
      </c>
      <c r="D129" s="273" t="s">
        <v>1682</v>
      </c>
      <c r="E129" s="25"/>
    </row>
    <row r="130" spans="1:5" ht="9.75" customHeight="1" x14ac:dyDescent="0.25">
      <c r="A130" s="53">
        <v>2163</v>
      </c>
      <c r="B130" s="25" t="s">
        <v>434</v>
      </c>
      <c r="C130" s="54">
        <v>0</v>
      </c>
      <c r="D130" s="25"/>
      <c r="E130" s="25"/>
    </row>
    <row r="131" spans="1:5" ht="9.75" customHeight="1" x14ac:dyDescent="0.25">
      <c r="A131" s="53">
        <v>2164</v>
      </c>
      <c r="B131" s="25" t="s">
        <v>435</v>
      </c>
      <c r="C131" s="54">
        <v>0</v>
      </c>
      <c r="D131" s="25"/>
      <c r="E131" s="25"/>
    </row>
    <row r="132" spans="1:5" ht="9.75" customHeight="1" x14ac:dyDescent="0.25">
      <c r="A132" s="53">
        <v>2165</v>
      </c>
      <c r="B132" s="25" t="s">
        <v>436</v>
      </c>
      <c r="C132" s="54">
        <v>0</v>
      </c>
      <c r="D132" s="25"/>
      <c r="E132" s="25"/>
    </row>
    <row r="133" spans="1:5" ht="9.75" customHeight="1" x14ac:dyDescent="0.25">
      <c r="A133" s="53">
        <v>2166</v>
      </c>
      <c r="B133" s="25" t="s">
        <v>437</v>
      </c>
      <c r="C133" s="54">
        <v>0</v>
      </c>
      <c r="D133" s="25"/>
      <c r="E133" s="25"/>
    </row>
    <row r="134" spans="1:5" ht="9.75" customHeight="1" x14ac:dyDescent="0.25">
      <c r="A134" s="53">
        <v>2250</v>
      </c>
      <c r="B134" s="25" t="s">
        <v>438</v>
      </c>
      <c r="C134" s="54">
        <f>+C135+C136+C137+C138+C139+C140</f>
        <v>0</v>
      </c>
      <c r="D134" s="25"/>
      <c r="E134" s="25"/>
    </row>
    <row r="135" spans="1:5" ht="9.75" customHeight="1" x14ac:dyDescent="0.25">
      <c r="A135" s="53">
        <v>2251</v>
      </c>
      <c r="B135" s="25" t="s">
        <v>439</v>
      </c>
      <c r="C135" s="54">
        <v>0</v>
      </c>
      <c r="D135" s="25"/>
      <c r="E135" s="25"/>
    </row>
    <row r="136" spans="1:5" ht="9.75" customHeight="1" x14ac:dyDescent="0.25">
      <c r="A136" s="53">
        <v>2252</v>
      </c>
      <c r="B136" s="25" t="s">
        <v>440</v>
      </c>
      <c r="C136" s="54">
        <v>0</v>
      </c>
      <c r="D136" s="25"/>
      <c r="E136" s="25"/>
    </row>
    <row r="137" spans="1:5" ht="9.75" customHeight="1" x14ac:dyDescent="0.25">
      <c r="A137" s="53">
        <v>2253</v>
      </c>
      <c r="B137" s="25" t="s">
        <v>441</v>
      </c>
      <c r="C137" s="54">
        <v>0</v>
      </c>
      <c r="D137" s="25"/>
      <c r="E137" s="25"/>
    </row>
    <row r="138" spans="1:5" ht="9.75" customHeight="1" x14ac:dyDescent="0.25">
      <c r="A138" s="53">
        <v>2254</v>
      </c>
      <c r="B138" s="25" t="s">
        <v>442</v>
      </c>
      <c r="C138" s="54">
        <v>0</v>
      </c>
      <c r="D138" s="25"/>
      <c r="E138" s="25"/>
    </row>
    <row r="139" spans="1:5" ht="9.75" customHeight="1" x14ac:dyDescent="0.25">
      <c r="A139" s="53">
        <v>2255</v>
      </c>
      <c r="B139" s="25" t="s">
        <v>443</v>
      </c>
      <c r="C139" s="54">
        <v>0</v>
      </c>
      <c r="D139" s="25"/>
      <c r="E139" s="25"/>
    </row>
    <row r="140" spans="1:5" ht="9.75" customHeight="1" x14ac:dyDescent="0.25">
      <c r="A140" s="53">
        <v>2256</v>
      </c>
      <c r="B140" s="25" t="s">
        <v>444</v>
      </c>
      <c r="C140" s="54">
        <v>0</v>
      </c>
      <c r="D140" s="25"/>
      <c r="E140" s="25"/>
    </row>
    <row r="141" spans="1:5" ht="9.75" customHeight="1" x14ac:dyDescent="0.25">
      <c r="A141" s="25"/>
      <c r="B141" s="25"/>
      <c r="C141" s="25"/>
      <c r="D141" s="25"/>
      <c r="E141" s="25"/>
    </row>
    <row r="142" spans="1:5" ht="9.75" customHeight="1" x14ac:dyDescent="0.25">
      <c r="A142" s="115" t="s">
        <v>445</v>
      </c>
      <c r="B142" s="115"/>
      <c r="C142" s="115"/>
      <c r="D142" s="115"/>
      <c r="E142" s="115"/>
    </row>
    <row r="143" spans="1:5" ht="9.75" customHeight="1" x14ac:dyDescent="0.25">
      <c r="A143" s="58" t="s">
        <v>99</v>
      </c>
      <c r="B143" s="58" t="s">
        <v>100</v>
      </c>
      <c r="C143" s="58" t="s">
        <v>101</v>
      </c>
      <c r="D143" s="28" t="s">
        <v>430</v>
      </c>
      <c r="E143" s="28" t="s">
        <v>325</v>
      </c>
    </row>
    <row r="144" spans="1:5" ht="9.75" customHeight="1" x14ac:dyDescent="0.25">
      <c r="A144" s="53">
        <v>2150</v>
      </c>
      <c r="B144" s="25" t="s">
        <v>446</v>
      </c>
      <c r="C144" s="54">
        <f>+C145+C146+C147</f>
        <v>0</v>
      </c>
      <c r="D144" s="25"/>
      <c r="E144" s="25"/>
    </row>
    <row r="145" spans="1:5" ht="9.75" customHeight="1" x14ac:dyDescent="0.25">
      <c r="A145" s="53">
        <v>2151</v>
      </c>
      <c r="B145" s="25" t="s">
        <v>447</v>
      </c>
      <c r="C145" s="54">
        <v>0</v>
      </c>
      <c r="D145" s="25"/>
      <c r="E145" s="25"/>
    </row>
    <row r="146" spans="1:5" ht="9.75" customHeight="1" x14ac:dyDescent="0.25">
      <c r="A146" s="53">
        <v>2152</v>
      </c>
      <c r="B146" s="25" t="s">
        <v>448</v>
      </c>
      <c r="C146" s="54">
        <v>0</v>
      </c>
      <c r="D146" s="25"/>
      <c r="E146" s="25"/>
    </row>
    <row r="147" spans="1:5" ht="9.75" customHeight="1" x14ac:dyDescent="0.25">
      <c r="A147" s="53">
        <v>2159</v>
      </c>
      <c r="B147" s="25" t="s">
        <v>449</v>
      </c>
      <c r="C147" s="54">
        <v>0</v>
      </c>
      <c r="D147" s="25"/>
      <c r="E147" s="25"/>
    </row>
    <row r="148" spans="1:5" ht="9.75" customHeight="1" x14ac:dyDescent="0.25">
      <c r="A148" s="53">
        <v>2240</v>
      </c>
      <c r="B148" s="25" t="s">
        <v>450</v>
      </c>
      <c r="C148" s="54">
        <f>+C149+C150+C151</f>
        <v>0</v>
      </c>
      <c r="D148" s="25"/>
      <c r="E148" s="25"/>
    </row>
    <row r="149" spans="1:5" ht="9.75" customHeight="1" x14ac:dyDescent="0.25">
      <c r="A149" s="53">
        <v>2241</v>
      </c>
      <c r="B149" s="25" t="s">
        <v>451</v>
      </c>
      <c r="C149" s="54">
        <v>0</v>
      </c>
      <c r="D149" s="25"/>
      <c r="E149" s="25"/>
    </row>
    <row r="150" spans="1:5" ht="9.75" customHeight="1" x14ac:dyDescent="0.25">
      <c r="A150" s="53">
        <v>2242</v>
      </c>
      <c r="B150" s="25" t="s">
        <v>452</v>
      </c>
      <c r="C150" s="54">
        <v>0</v>
      </c>
      <c r="D150" s="25"/>
      <c r="E150" s="25"/>
    </row>
    <row r="151" spans="1:5" ht="9.75" customHeight="1" x14ac:dyDescent="0.25">
      <c r="A151" s="53">
        <v>2249</v>
      </c>
      <c r="B151" s="25" t="s">
        <v>453</v>
      </c>
      <c r="C151" s="54">
        <v>0</v>
      </c>
      <c r="D151" s="25"/>
      <c r="E151" s="25"/>
    </row>
    <row r="152" spans="1:5" ht="9.75" customHeight="1" x14ac:dyDescent="0.25">
      <c r="A152" s="53"/>
      <c r="B152" s="25"/>
      <c r="C152" s="54"/>
      <c r="D152" s="25"/>
      <c r="E152" s="25"/>
    </row>
    <row r="153" spans="1:5" ht="9.75" customHeight="1" x14ac:dyDescent="0.25">
      <c r="A153" s="115" t="s">
        <v>454</v>
      </c>
      <c r="B153" s="115"/>
      <c r="C153" s="115"/>
      <c r="D153" s="115"/>
      <c r="E153" s="115"/>
    </row>
    <row r="154" spans="1:5" ht="9.75" customHeight="1" x14ac:dyDescent="0.25">
      <c r="A154" s="58" t="s">
        <v>99</v>
      </c>
      <c r="B154" s="58" t="s">
        <v>100</v>
      </c>
      <c r="C154" s="58" t="s">
        <v>101</v>
      </c>
      <c r="D154" s="28" t="s">
        <v>430</v>
      </c>
      <c r="E154" s="28" t="s">
        <v>325</v>
      </c>
    </row>
    <row r="155" spans="1:5" ht="9.75" customHeight="1" x14ac:dyDescent="0.25">
      <c r="A155" s="53">
        <v>2170</v>
      </c>
      <c r="B155" s="25" t="s">
        <v>455</v>
      </c>
      <c r="C155" s="54">
        <f>+C156+C157+C158</f>
        <v>0</v>
      </c>
      <c r="D155" s="25"/>
      <c r="E155" s="25"/>
    </row>
    <row r="156" spans="1:5" ht="9.75" customHeight="1" x14ac:dyDescent="0.25">
      <c r="A156" s="53">
        <v>2171</v>
      </c>
      <c r="B156" s="25" t="s">
        <v>456</v>
      </c>
      <c r="C156" s="54">
        <v>0</v>
      </c>
      <c r="D156" s="25"/>
      <c r="E156" s="25"/>
    </row>
    <row r="157" spans="1:5" ht="9.75" customHeight="1" x14ac:dyDescent="0.25">
      <c r="A157" s="53">
        <v>2172</v>
      </c>
      <c r="B157" s="25" t="s">
        <v>457</v>
      </c>
      <c r="C157" s="54">
        <v>0</v>
      </c>
      <c r="D157" s="25"/>
      <c r="E157" s="25"/>
    </row>
    <row r="158" spans="1:5" ht="9.75" customHeight="1" x14ac:dyDescent="0.25">
      <c r="A158" s="53">
        <v>2179</v>
      </c>
      <c r="B158" s="25" t="s">
        <v>458</v>
      </c>
      <c r="C158" s="54">
        <v>0</v>
      </c>
      <c r="D158" s="25"/>
      <c r="E158" s="25"/>
    </row>
    <row r="159" spans="1:5" ht="9.75" customHeight="1" x14ac:dyDescent="0.25">
      <c r="A159" s="53">
        <v>2260</v>
      </c>
      <c r="B159" s="25" t="s">
        <v>459</v>
      </c>
      <c r="C159" s="54">
        <f>+C160+C161+C162+C163</f>
        <v>0</v>
      </c>
      <c r="D159" s="25"/>
      <c r="E159" s="25"/>
    </row>
    <row r="160" spans="1:5" ht="9.75" customHeight="1" x14ac:dyDescent="0.25">
      <c r="A160" s="53">
        <v>2261</v>
      </c>
      <c r="B160" s="25" t="s">
        <v>460</v>
      </c>
      <c r="C160" s="54">
        <v>0</v>
      </c>
      <c r="D160" s="25"/>
      <c r="E160" s="25"/>
    </row>
    <row r="161" spans="1:5" ht="9.75" customHeight="1" x14ac:dyDescent="0.25">
      <c r="A161" s="53">
        <v>2262</v>
      </c>
      <c r="B161" s="25" t="s">
        <v>461</v>
      </c>
      <c r="C161" s="54">
        <v>0</v>
      </c>
      <c r="D161" s="25"/>
      <c r="E161" s="25"/>
    </row>
    <row r="162" spans="1:5" ht="9.75" customHeight="1" x14ac:dyDescent="0.25">
      <c r="A162" s="53">
        <v>2263</v>
      </c>
      <c r="B162" s="25" t="s">
        <v>462</v>
      </c>
      <c r="C162" s="54">
        <v>0</v>
      </c>
      <c r="D162" s="25"/>
      <c r="E162" s="25"/>
    </row>
    <row r="163" spans="1:5" ht="9.75" customHeight="1" x14ac:dyDescent="0.25">
      <c r="A163" s="53">
        <v>2269</v>
      </c>
      <c r="B163" s="25" t="s">
        <v>463</v>
      </c>
      <c r="C163" s="54">
        <v>0</v>
      </c>
      <c r="D163" s="25"/>
      <c r="E163" s="25"/>
    </row>
    <row r="164" spans="1:5" ht="9.75" customHeight="1" x14ac:dyDescent="0.25">
      <c r="A164" s="25"/>
      <c r="B164" s="25"/>
      <c r="C164" s="25"/>
      <c r="D164" s="25"/>
      <c r="E164" s="25"/>
    </row>
    <row r="165" spans="1:5" ht="9.75" customHeight="1" x14ac:dyDescent="0.25">
      <c r="A165" s="115" t="s">
        <v>464</v>
      </c>
      <c r="B165" s="115"/>
      <c r="C165" s="115"/>
      <c r="D165" s="115"/>
      <c r="E165" s="115"/>
    </row>
    <row r="166" spans="1:5" ht="9.75" customHeight="1" x14ac:dyDescent="0.25">
      <c r="A166" s="58" t="s">
        <v>99</v>
      </c>
      <c r="B166" s="58" t="s">
        <v>100</v>
      </c>
      <c r="C166" s="58" t="s">
        <v>101</v>
      </c>
      <c r="D166" s="28" t="s">
        <v>430</v>
      </c>
      <c r="E166" s="28" t="s">
        <v>325</v>
      </c>
    </row>
    <row r="167" spans="1:5" ht="9.75" customHeight="1" x14ac:dyDescent="0.25">
      <c r="A167" s="53">
        <v>2190</v>
      </c>
      <c r="B167" s="25" t="s">
        <v>465</v>
      </c>
      <c r="C167" s="54">
        <f>+C168+C169+C170</f>
        <v>0</v>
      </c>
      <c r="D167" s="25"/>
      <c r="E167" s="25"/>
    </row>
    <row r="168" spans="1:5" ht="9.75" customHeight="1" x14ac:dyDescent="0.25">
      <c r="A168" s="53">
        <v>2191</v>
      </c>
      <c r="B168" s="25" t="s">
        <v>466</v>
      </c>
      <c r="C168" s="54">
        <v>0</v>
      </c>
      <c r="D168" s="25"/>
      <c r="E168" s="25"/>
    </row>
    <row r="169" spans="1:5" ht="9.75" customHeight="1" x14ac:dyDescent="0.25">
      <c r="A169" s="53">
        <v>2192</v>
      </c>
      <c r="B169" s="25" t="s">
        <v>467</v>
      </c>
      <c r="C169" s="54">
        <v>0</v>
      </c>
      <c r="D169" s="25"/>
      <c r="E169" s="25"/>
    </row>
    <row r="170" spans="1:5" ht="9.75" customHeight="1" x14ac:dyDescent="0.25">
      <c r="A170" s="53">
        <v>2199</v>
      </c>
      <c r="B170" s="25" t="s">
        <v>468</v>
      </c>
      <c r="C170" s="54">
        <v>0</v>
      </c>
      <c r="D170" s="25"/>
      <c r="E170" s="25"/>
    </row>
    <row r="171" spans="1:5" ht="9.75" customHeight="1" x14ac:dyDescent="0.25">
      <c r="A171" s="25"/>
      <c r="B171" s="25"/>
      <c r="C171" s="25"/>
      <c r="D171" s="25"/>
      <c r="E171" s="25"/>
    </row>
    <row r="172" spans="1:5" ht="9.75" customHeight="1" x14ac:dyDescent="0.25">
      <c r="A172" s="25"/>
      <c r="B172" s="25"/>
      <c r="C172" s="25"/>
      <c r="D172" s="25"/>
      <c r="E172" s="25"/>
    </row>
    <row r="173" spans="1:5" ht="9.75" customHeight="1" x14ac:dyDescent="0.25">
      <c r="A173" s="25"/>
      <c r="B173" s="25" t="s">
        <v>309</v>
      </c>
      <c r="C173" s="25"/>
      <c r="D173" s="25"/>
      <c r="E173" s="25"/>
    </row>
    <row r="176" spans="1:5" ht="15" customHeight="1" x14ac:dyDescent="0.25">
      <c r="A176" s="149"/>
      <c r="B176" s="149"/>
      <c r="C176" s="149"/>
      <c r="D176" s="149"/>
      <c r="E176" s="149"/>
    </row>
    <row r="177" spans="1:5" ht="15" customHeight="1" x14ac:dyDescent="0.25">
      <c r="A177" s="149"/>
      <c r="B177" s="149"/>
      <c r="C177" s="149"/>
      <c r="D177" s="149"/>
      <c r="E177" s="149"/>
    </row>
    <row r="178" spans="1:5" ht="15" customHeight="1" x14ac:dyDescent="0.25">
      <c r="A178" s="149"/>
      <c r="B178" s="149"/>
      <c r="C178" s="149"/>
      <c r="D178" s="149"/>
      <c r="E178" s="149"/>
    </row>
    <row r="179" spans="1:5" ht="15" customHeight="1" x14ac:dyDescent="0.25">
      <c r="A179" s="149"/>
      <c r="B179" s="149"/>
      <c r="C179" s="149"/>
      <c r="D179" s="149"/>
      <c r="E179" s="149"/>
    </row>
    <row r="180" spans="1:5" ht="15" customHeight="1" x14ac:dyDescent="0.25">
      <c r="A180" s="149"/>
      <c r="B180" s="149"/>
      <c r="C180" s="149"/>
      <c r="D180" s="149"/>
      <c r="E180" s="149"/>
    </row>
    <row r="181" spans="1:5" ht="15" customHeight="1" x14ac:dyDescent="0.25">
      <c r="A181" s="149"/>
      <c r="B181" s="149"/>
      <c r="C181" s="149"/>
      <c r="D181" s="149"/>
      <c r="E181" s="149"/>
    </row>
    <row r="182" spans="1:5" ht="15" customHeight="1" x14ac:dyDescent="0.25">
      <c r="A182" s="149"/>
      <c r="B182" s="149"/>
      <c r="C182" s="149"/>
      <c r="D182" s="149"/>
      <c r="E182" s="149"/>
    </row>
  </sheetData>
  <mergeCells count="4">
    <mergeCell ref="A1:F1"/>
    <mergeCell ref="A2:F2"/>
    <mergeCell ref="A3:F3"/>
    <mergeCell ref="A4:F4"/>
  </mergeCells>
  <printOptions horizontalCentered="1"/>
  <pageMargins left="0" right="0" top="0.74803149606299213" bottom="0.74803149606299213" header="0" footer="0"/>
  <pageSetup scale="4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1"/>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1969</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1970</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12" customHeight="1" x14ac:dyDescent="0.25">
      <c r="A9" s="53">
        <v>3110</v>
      </c>
      <c r="B9" s="25" t="s">
        <v>156</v>
      </c>
      <c r="C9" s="54">
        <v>171071619.38999999</v>
      </c>
      <c r="D9" s="25" t="s">
        <v>156</v>
      </c>
      <c r="E9" s="25" t="s">
        <v>1558</v>
      </c>
    </row>
    <row r="10" spans="1:5" ht="12" customHeight="1" x14ac:dyDescent="0.25">
      <c r="A10" s="53">
        <v>3120</v>
      </c>
      <c r="B10" s="25" t="s">
        <v>471</v>
      </c>
      <c r="C10" s="54">
        <v>87459971.010000005</v>
      </c>
      <c r="D10" s="25" t="s">
        <v>1683</v>
      </c>
      <c r="E10" s="25" t="s">
        <v>1558</v>
      </c>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12" customHeight="1" x14ac:dyDescent="0.25">
      <c r="A15" s="53">
        <v>3210</v>
      </c>
      <c r="B15" s="25" t="s">
        <v>475</v>
      </c>
      <c r="C15" s="54">
        <v>43423887.549999982</v>
      </c>
      <c r="D15" s="25" t="s">
        <v>1684</v>
      </c>
      <c r="E15" s="25"/>
    </row>
    <row r="16" spans="1:5" ht="12" customHeight="1" x14ac:dyDescent="0.25">
      <c r="A16" s="53">
        <v>3220</v>
      </c>
      <c r="B16" s="25" t="s">
        <v>476</v>
      </c>
      <c r="C16" s="54">
        <v>424043278.25999999</v>
      </c>
      <c r="D16" s="25" t="s">
        <v>1685</v>
      </c>
      <c r="E16" s="25"/>
    </row>
    <row r="17" spans="1:4" ht="12" customHeight="1" x14ac:dyDescent="0.25">
      <c r="A17" s="53">
        <v>3230</v>
      </c>
      <c r="B17" s="25" t="s">
        <v>477</v>
      </c>
      <c r="C17" s="54">
        <f>+C18+C19+C20+C21</f>
        <v>3005470.66</v>
      </c>
      <c r="D17" s="25"/>
    </row>
    <row r="18" spans="1:4" ht="12" customHeight="1" x14ac:dyDescent="0.25">
      <c r="A18" s="53">
        <v>3231</v>
      </c>
      <c r="B18" s="25" t="s">
        <v>478</v>
      </c>
      <c r="C18" s="54">
        <v>3005470.66</v>
      </c>
      <c r="D18" s="25" t="s">
        <v>1686</v>
      </c>
    </row>
    <row r="19" spans="1:4" ht="9.75" customHeight="1" x14ac:dyDescent="0.25">
      <c r="A19" s="53">
        <v>3232</v>
      </c>
      <c r="B19" s="25" t="s">
        <v>479</v>
      </c>
      <c r="C19" s="54">
        <v>0</v>
      </c>
      <c r="D19" s="25"/>
    </row>
    <row r="20" spans="1:4" ht="9.75" customHeight="1" x14ac:dyDescent="0.25">
      <c r="A20" s="53">
        <v>3233</v>
      </c>
      <c r="B20" s="25" t="s">
        <v>480</v>
      </c>
      <c r="C20" s="54">
        <v>0</v>
      </c>
      <c r="D20" s="25"/>
    </row>
    <row r="21" spans="1:4" ht="9.75" customHeight="1" x14ac:dyDescent="0.25">
      <c r="A21" s="53">
        <v>3239</v>
      </c>
      <c r="B21" s="25" t="s">
        <v>481</v>
      </c>
      <c r="C21" s="54">
        <v>0</v>
      </c>
      <c r="D21" s="25"/>
    </row>
    <row r="22" spans="1:4" ht="9.75" customHeight="1" x14ac:dyDescent="0.25">
      <c r="A22" s="53">
        <v>3240</v>
      </c>
      <c r="B22" s="25" t="s">
        <v>482</v>
      </c>
      <c r="C22" s="54">
        <f>+C23+C24+C25</f>
        <v>0</v>
      </c>
      <c r="D22" s="25"/>
    </row>
    <row r="23" spans="1:4" ht="9.75" customHeight="1" x14ac:dyDescent="0.25">
      <c r="A23" s="53">
        <v>3241</v>
      </c>
      <c r="B23" s="25" t="s">
        <v>483</v>
      </c>
      <c r="C23" s="54">
        <v>0</v>
      </c>
      <c r="D23" s="25"/>
    </row>
    <row r="24" spans="1:4" ht="9.75" customHeight="1" x14ac:dyDescent="0.25">
      <c r="A24" s="53">
        <v>3242</v>
      </c>
      <c r="B24" s="25" t="s">
        <v>484</v>
      </c>
      <c r="C24" s="54">
        <v>0</v>
      </c>
      <c r="D24" s="25"/>
    </row>
    <row r="25" spans="1:4" ht="9.75" customHeight="1" x14ac:dyDescent="0.25">
      <c r="A25" s="53">
        <v>3243</v>
      </c>
      <c r="B25" s="25" t="s">
        <v>485</v>
      </c>
      <c r="C25" s="54">
        <v>0</v>
      </c>
      <c r="D25" s="25"/>
    </row>
    <row r="26" spans="1:4" ht="12" customHeight="1" x14ac:dyDescent="0.25">
      <c r="A26" s="53">
        <v>3250</v>
      </c>
      <c r="B26" s="25" t="s">
        <v>486</v>
      </c>
      <c r="C26" s="54">
        <f>+C27+C28</f>
        <v>-1327318.3400000001</v>
      </c>
      <c r="D26" s="25"/>
    </row>
    <row r="27" spans="1:4" ht="9.75" customHeight="1" x14ac:dyDescent="0.25">
      <c r="A27" s="53">
        <v>3251</v>
      </c>
      <c r="B27" s="25" t="s">
        <v>487</v>
      </c>
      <c r="C27" s="54">
        <v>0</v>
      </c>
      <c r="D27" s="25"/>
    </row>
    <row r="28" spans="1:4" ht="12" customHeight="1" x14ac:dyDescent="0.25">
      <c r="A28" s="53">
        <v>3252</v>
      </c>
      <c r="B28" s="25" t="s">
        <v>488</v>
      </c>
      <c r="C28" s="54">
        <v>-1327318.3400000001</v>
      </c>
      <c r="D28" s="25" t="s">
        <v>1687</v>
      </c>
    </row>
    <row r="29" spans="1:4" ht="9.75" customHeight="1" x14ac:dyDescent="0.25">
      <c r="A29" s="25"/>
      <c r="B29" s="25"/>
      <c r="C29" s="25"/>
      <c r="D29" s="25"/>
    </row>
    <row r="30" spans="1:4" ht="9.75" customHeight="1" x14ac:dyDescent="0.25">
      <c r="A30" s="25"/>
      <c r="B30" s="25" t="s">
        <v>309</v>
      </c>
      <c r="C30" s="25"/>
      <c r="D30" s="25"/>
    </row>
    <row r="35" spans="1:5" ht="15" customHeight="1" x14ac:dyDescent="0.25">
      <c r="A35" s="153"/>
      <c r="B35" s="153"/>
      <c r="C35" s="153"/>
      <c r="D35" s="153"/>
      <c r="E35" s="153"/>
    </row>
    <row r="36" spans="1:5" ht="15" customHeight="1" x14ac:dyDescent="0.25">
      <c r="A36" s="153"/>
      <c r="B36" s="153"/>
      <c r="C36" s="153"/>
      <c r="D36" s="153"/>
      <c r="E36" s="153"/>
    </row>
    <row r="37" spans="1:5" ht="15" customHeight="1" x14ac:dyDescent="0.25">
      <c r="A37" s="153"/>
      <c r="B37" s="153"/>
      <c r="C37" s="153"/>
      <c r="D37" s="153"/>
      <c r="E37" s="153"/>
    </row>
    <row r="38" spans="1:5" ht="15" customHeight="1" x14ac:dyDescent="0.25">
      <c r="A38" s="153"/>
      <c r="B38" s="153"/>
      <c r="C38" s="153"/>
      <c r="D38" s="153"/>
      <c r="E38" s="153"/>
    </row>
    <row r="39" spans="1:5" ht="15" customHeight="1" x14ac:dyDescent="0.25">
      <c r="A39" s="153"/>
      <c r="B39" s="153"/>
      <c r="C39" s="153"/>
      <c r="D39" s="153"/>
      <c r="E39" s="153"/>
    </row>
    <row r="40" spans="1:5" ht="15" customHeight="1" x14ac:dyDescent="0.25">
      <c r="A40" s="153"/>
      <c r="B40" s="153"/>
      <c r="C40" s="153"/>
      <c r="D40" s="153"/>
      <c r="E40" s="153"/>
    </row>
    <row r="41" spans="1:5" ht="15" customHeight="1" x14ac:dyDescent="0.25">
      <c r="A41" s="153"/>
      <c r="B41" s="153"/>
      <c r="C41" s="153"/>
      <c r="D41" s="153"/>
      <c r="E41" s="153"/>
    </row>
  </sheetData>
  <mergeCells count="4">
    <mergeCell ref="A1:C1"/>
    <mergeCell ref="A2:C2"/>
    <mergeCell ref="A3:C3"/>
    <mergeCell ref="A4:C4"/>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9"/>
  <sheetViews>
    <sheetView showGridLines="0" view="pageBreakPreview" zoomScaleNormal="100" zoomScaleSheetLayoutView="100" workbookViewId="0">
      <selection activeCell="B13" sqref="B13"/>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9.7109375" bestFit="1" customWidth="1"/>
    <col min="10" max="10" width="12.5703125" bestFit="1" customWidth="1"/>
    <col min="11" max="26" width="9.140625" customWidth="1"/>
  </cols>
  <sheetData>
    <row r="1" spans="1:10" ht="11.25" customHeight="1" x14ac:dyDescent="0.25">
      <c r="A1" s="502" t="s">
        <v>1956</v>
      </c>
      <c r="B1" s="502"/>
      <c r="C1" s="502"/>
      <c r="D1" s="502"/>
      <c r="E1" s="502"/>
      <c r="F1" s="502"/>
      <c r="G1" s="52" t="s">
        <v>92</v>
      </c>
      <c r="H1" s="20">
        <v>2024</v>
      </c>
      <c r="I1" s="25"/>
      <c r="J1" s="25"/>
    </row>
    <row r="2" spans="1:10" ht="11.25" customHeight="1" x14ac:dyDescent="0.25">
      <c r="A2" s="502" t="s">
        <v>581</v>
      </c>
      <c r="B2" s="503"/>
      <c r="C2" s="503"/>
      <c r="D2" s="503"/>
      <c r="E2" s="519"/>
      <c r="F2" s="519"/>
      <c r="G2" s="52" t="s">
        <v>94</v>
      </c>
      <c r="H2" s="20" t="s">
        <v>636</v>
      </c>
      <c r="I2" s="25"/>
      <c r="J2" s="25"/>
    </row>
    <row r="3" spans="1:10" ht="11.25" customHeight="1" x14ac:dyDescent="0.25">
      <c r="A3" s="502" t="s">
        <v>1957</v>
      </c>
      <c r="B3" s="503"/>
      <c r="C3" s="503"/>
      <c r="D3" s="503"/>
      <c r="E3" s="519"/>
      <c r="F3" s="519"/>
      <c r="G3" s="52" t="s">
        <v>95</v>
      </c>
      <c r="H3" s="20" t="s">
        <v>638</v>
      </c>
      <c r="I3" s="25"/>
      <c r="J3" s="25"/>
    </row>
    <row r="4" spans="1:10" ht="11.25" customHeight="1" x14ac:dyDescent="0.25">
      <c r="A4" s="502" t="s">
        <v>96</v>
      </c>
      <c r="B4" s="503"/>
      <c r="C4" s="503"/>
      <c r="D4" s="503"/>
      <c r="E4" s="519"/>
      <c r="F4" s="519"/>
      <c r="G4" s="52"/>
      <c r="H4" s="20"/>
      <c r="I4" s="25"/>
      <c r="J4" s="25"/>
    </row>
    <row r="5" spans="1:10" ht="9.75" customHeight="1" x14ac:dyDescent="0.25">
      <c r="A5" s="298" t="s">
        <v>97</v>
      </c>
      <c r="B5" s="299"/>
      <c r="C5" s="299"/>
      <c r="D5" s="299"/>
      <c r="E5" s="299"/>
      <c r="F5" s="299"/>
      <c r="G5" s="299"/>
      <c r="H5" s="299"/>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6" customHeight="1" x14ac:dyDescent="0.25">
      <c r="A36" s="25"/>
      <c r="B36" s="25"/>
      <c r="C36" s="54"/>
      <c r="D36" s="54"/>
      <c r="E36" s="54"/>
      <c r="F36" s="54"/>
      <c r="G36" s="25"/>
      <c r="H36" s="25"/>
      <c r="I36" s="25"/>
      <c r="J36" s="25"/>
    </row>
    <row r="37" spans="1:10" ht="10.9" customHeight="1" x14ac:dyDescent="0.25">
      <c r="A37" s="59">
        <v>8000</v>
      </c>
      <c r="B37" s="60" t="s">
        <v>616</v>
      </c>
      <c r="C37" s="62"/>
      <c r="D37" s="62"/>
      <c r="E37" s="62"/>
      <c r="F37" s="62"/>
      <c r="G37" s="62"/>
      <c r="H37" s="62"/>
      <c r="I37" s="62"/>
      <c r="J37" s="62"/>
    </row>
    <row r="38" spans="1:10" ht="10.9" customHeight="1" thickBot="1" x14ac:dyDescent="0.3">
      <c r="A38" s="25"/>
      <c r="B38" s="25"/>
      <c r="C38" s="25"/>
      <c r="D38" s="25"/>
      <c r="E38" s="25"/>
      <c r="F38" s="25"/>
      <c r="G38" s="25"/>
      <c r="H38" s="25"/>
      <c r="I38" s="25"/>
      <c r="J38" s="25"/>
    </row>
    <row r="39" spans="1:10" ht="10.9" customHeight="1" x14ac:dyDescent="0.25">
      <c r="A39" s="25"/>
      <c r="B39" s="517" t="s">
        <v>617</v>
      </c>
      <c r="C39" s="520"/>
      <c r="D39" s="25"/>
      <c r="E39" s="25"/>
      <c r="F39" s="25"/>
      <c r="G39" s="25"/>
      <c r="H39" s="25"/>
      <c r="I39" s="25"/>
      <c r="J39" s="25"/>
    </row>
    <row r="40" spans="1:10" ht="10.9" customHeight="1" x14ac:dyDescent="0.25">
      <c r="A40" s="25"/>
      <c r="B40" s="118" t="s">
        <v>528</v>
      </c>
      <c r="C40" s="119">
        <v>2024</v>
      </c>
      <c r="D40" s="25"/>
      <c r="E40" s="25"/>
      <c r="F40" s="25"/>
      <c r="G40" s="25"/>
      <c r="H40" s="25"/>
      <c r="I40" s="25"/>
      <c r="J40" s="25"/>
    </row>
    <row r="41" spans="1:10" ht="10.9" customHeight="1" x14ac:dyDescent="0.25">
      <c r="A41" s="25">
        <v>8110</v>
      </c>
      <c r="B41" s="120" t="s">
        <v>618</v>
      </c>
      <c r="C41" s="121">
        <v>182794111</v>
      </c>
      <c r="D41" s="25"/>
      <c r="E41" s="54"/>
      <c r="F41" s="25"/>
      <c r="G41" s="25"/>
      <c r="H41" s="25"/>
      <c r="I41" s="25"/>
      <c r="J41" s="25"/>
    </row>
    <row r="42" spans="1:10" ht="10.9" customHeight="1" x14ac:dyDescent="0.25">
      <c r="A42" s="25">
        <v>8120</v>
      </c>
      <c r="B42" s="120" t="s">
        <v>619</v>
      </c>
      <c r="C42" s="121">
        <v>206599739.56</v>
      </c>
      <c r="D42" s="25"/>
      <c r="E42" s="54"/>
      <c r="F42" s="25"/>
      <c r="G42" s="25"/>
      <c r="H42" s="25"/>
      <c r="I42" s="25"/>
      <c r="J42" s="25"/>
    </row>
    <row r="43" spans="1:10" ht="10.9" customHeight="1" x14ac:dyDescent="0.25">
      <c r="A43" s="25">
        <v>8130</v>
      </c>
      <c r="B43" s="120" t="s">
        <v>620</v>
      </c>
      <c r="C43" s="121">
        <v>23805628.560000002</v>
      </c>
      <c r="D43" s="25"/>
      <c r="E43" s="54"/>
      <c r="F43" s="25"/>
      <c r="G43" s="25"/>
      <c r="H43" s="25"/>
      <c r="I43" s="25"/>
      <c r="J43" s="25"/>
    </row>
    <row r="44" spans="1:10" ht="10.9" customHeight="1" x14ac:dyDescent="0.25">
      <c r="A44" s="25">
        <v>8140</v>
      </c>
      <c r="B44" s="120" t="s">
        <v>621</v>
      </c>
      <c r="C44" s="121">
        <v>206599739.56</v>
      </c>
      <c r="D44" s="25"/>
      <c r="E44" s="54"/>
      <c r="F44" s="25"/>
      <c r="G44" s="25"/>
      <c r="H44" s="25"/>
      <c r="I44" s="25"/>
      <c r="J44" s="25"/>
    </row>
    <row r="45" spans="1:10" ht="10.9" customHeight="1" thickBot="1" x14ac:dyDescent="0.3">
      <c r="A45" s="25">
        <v>8150</v>
      </c>
      <c r="B45" s="122" t="s">
        <v>622</v>
      </c>
      <c r="C45" s="121">
        <v>206599739.56</v>
      </c>
      <c r="D45" s="25"/>
      <c r="E45" s="54"/>
      <c r="F45" s="25"/>
      <c r="G45" s="25"/>
      <c r="H45" s="25"/>
      <c r="I45" s="25"/>
      <c r="J45" s="25"/>
    </row>
    <row r="46" spans="1:10" ht="10.9" customHeight="1" x14ac:dyDescent="0.25">
      <c r="A46" s="25"/>
      <c r="B46" s="25"/>
      <c r="C46" s="25"/>
      <c r="D46" s="25"/>
      <c r="E46" s="54"/>
      <c r="F46" s="25"/>
      <c r="G46" s="25"/>
      <c r="H46" s="25"/>
      <c r="I46" s="25"/>
      <c r="J46" s="25"/>
    </row>
    <row r="47" spans="1:10" ht="10.9" customHeight="1" thickBot="1" x14ac:dyDescent="0.3">
      <c r="A47" s="25"/>
      <c r="B47" s="25"/>
      <c r="C47" s="25"/>
      <c r="D47" s="25"/>
      <c r="E47" s="54"/>
      <c r="F47" s="25"/>
      <c r="G47" s="25"/>
      <c r="H47" s="25"/>
      <c r="I47" s="25"/>
      <c r="J47" s="25"/>
    </row>
    <row r="48" spans="1:10" ht="10.9" customHeight="1" x14ac:dyDescent="0.25">
      <c r="A48" s="25"/>
      <c r="B48" s="517" t="s">
        <v>623</v>
      </c>
      <c r="C48" s="518"/>
      <c r="D48" s="25"/>
      <c r="E48" s="54"/>
      <c r="F48" s="25"/>
      <c r="G48" s="25"/>
      <c r="H48" s="25"/>
      <c r="I48" s="25"/>
      <c r="J48" s="25"/>
    </row>
    <row r="49" spans="1:5" ht="10.9" customHeight="1" x14ac:dyDescent="0.25">
      <c r="A49" s="25"/>
      <c r="B49" s="118" t="s">
        <v>528</v>
      </c>
      <c r="C49" s="123">
        <v>2024</v>
      </c>
      <c r="E49" s="54"/>
    </row>
    <row r="50" spans="1:5" ht="10.9" customHeight="1" x14ac:dyDescent="0.25">
      <c r="A50" s="25">
        <v>8210</v>
      </c>
      <c r="B50" s="120" t="s">
        <v>624</v>
      </c>
      <c r="C50" s="124">
        <v>182794111</v>
      </c>
      <c r="E50" s="54"/>
    </row>
    <row r="51" spans="1:5" ht="10.9" customHeight="1" x14ac:dyDescent="0.25">
      <c r="A51" s="25">
        <v>8220</v>
      </c>
      <c r="B51" s="120" t="s">
        <v>625</v>
      </c>
      <c r="C51" s="125">
        <v>206599739.56</v>
      </c>
      <c r="E51" s="54"/>
    </row>
    <row r="52" spans="1:5" ht="10.9" customHeight="1" x14ac:dyDescent="0.25">
      <c r="A52" s="25">
        <v>8230</v>
      </c>
      <c r="B52" s="120" t="s">
        <v>626</v>
      </c>
      <c r="C52" s="125">
        <v>23805628.560000002</v>
      </c>
      <c r="E52" s="54"/>
    </row>
    <row r="53" spans="1:5" ht="10.9" customHeight="1" x14ac:dyDescent="0.25">
      <c r="A53" s="25">
        <v>8240</v>
      </c>
      <c r="B53" s="120" t="s">
        <v>627</v>
      </c>
      <c r="C53" s="125">
        <v>201988066.55000001</v>
      </c>
      <c r="E53" s="54"/>
    </row>
    <row r="54" spans="1:5" ht="10.9" customHeight="1" x14ac:dyDescent="0.25">
      <c r="A54" s="25">
        <v>8250</v>
      </c>
      <c r="B54" s="120" t="s">
        <v>628</v>
      </c>
      <c r="C54" s="125">
        <v>201988066.55000001</v>
      </c>
      <c r="E54" s="54"/>
    </row>
    <row r="55" spans="1:5" ht="10.9" customHeight="1" x14ac:dyDescent="0.25">
      <c r="A55" s="25">
        <v>8260</v>
      </c>
      <c r="B55" s="120" t="s">
        <v>629</v>
      </c>
      <c r="C55" s="125">
        <v>200582587.80000001</v>
      </c>
      <c r="E55" s="54"/>
    </row>
    <row r="56" spans="1:5" ht="10.9" customHeight="1" thickBot="1" x14ac:dyDescent="0.3">
      <c r="A56" s="25">
        <v>8270</v>
      </c>
      <c r="B56" s="122" t="s">
        <v>630</v>
      </c>
      <c r="C56" s="125">
        <v>200582587.80000001</v>
      </c>
      <c r="E56" s="54"/>
    </row>
    <row r="57" spans="1:5" ht="10.9" customHeight="1" x14ac:dyDescent="0.25">
      <c r="A57" s="25"/>
      <c r="B57" s="25"/>
      <c r="C57" s="54"/>
    </row>
    <row r="58" spans="1:5" ht="10.9" customHeight="1" x14ac:dyDescent="0.25">
      <c r="A58" s="25"/>
      <c r="B58" s="25"/>
      <c r="C58" s="25"/>
    </row>
    <row r="59" spans="1:5" ht="10.9" customHeight="1" x14ac:dyDescent="0.25">
      <c r="A59" s="25"/>
      <c r="B59" s="25" t="s">
        <v>309</v>
      </c>
      <c r="C59" s="25"/>
    </row>
  </sheetData>
  <mergeCells count="6">
    <mergeCell ref="B48:C48"/>
    <mergeCell ref="A1:F1"/>
    <mergeCell ref="A2:F2"/>
    <mergeCell ref="A3:F3"/>
    <mergeCell ref="A4:F4"/>
    <mergeCell ref="B39:C39"/>
  </mergeCells>
  <pageMargins left="0.36" right="0.33" top="0.48" bottom="0.74803149606299213" header="0" footer="0"/>
  <pageSetup scale="66"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E14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1.5703125" bestFit="1" customWidth="1"/>
    <col min="6" max="26" width="9.140625" customWidth="1"/>
  </cols>
  <sheetData>
    <row r="1" spans="1:5" ht="11.25" customHeight="1" x14ac:dyDescent="0.25">
      <c r="A1" s="521" t="s">
        <v>1969</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1970</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12" customHeight="1" x14ac:dyDescent="0.25">
      <c r="A9" s="53">
        <v>1111</v>
      </c>
      <c r="B9" s="25" t="s">
        <v>491</v>
      </c>
      <c r="C9" s="54">
        <v>2000</v>
      </c>
      <c r="D9" s="54">
        <v>2000</v>
      </c>
      <c r="E9" s="25"/>
    </row>
    <row r="10" spans="1:5" ht="12" customHeight="1" x14ac:dyDescent="0.25">
      <c r="A10" s="53">
        <v>1112</v>
      </c>
      <c r="B10" s="25" t="s">
        <v>492</v>
      </c>
      <c r="C10" s="54">
        <v>223629739.41999999</v>
      </c>
      <c r="D10" s="54">
        <v>229930314.03999999</v>
      </c>
      <c r="E10" s="25"/>
    </row>
    <row r="11" spans="1:5" ht="9.75" customHeight="1" x14ac:dyDescent="0.25">
      <c r="A11" s="53">
        <v>1113</v>
      </c>
      <c r="B11" s="25" t="s">
        <v>493</v>
      </c>
      <c r="C11" s="54">
        <v>0</v>
      </c>
      <c r="D11" s="54">
        <v>0</v>
      </c>
      <c r="E11" s="25"/>
    </row>
    <row r="12" spans="1:5" ht="9.75" customHeight="1" x14ac:dyDescent="0.25">
      <c r="A12" s="53">
        <v>1114</v>
      </c>
      <c r="B12" s="25" t="s">
        <v>313</v>
      </c>
      <c r="C12" s="54">
        <v>0</v>
      </c>
      <c r="D12" s="54">
        <v>0</v>
      </c>
      <c r="E12" s="25"/>
    </row>
    <row r="13" spans="1:5" ht="9.75" customHeight="1" x14ac:dyDescent="0.25">
      <c r="A13" s="53">
        <v>1115</v>
      </c>
      <c r="B13" s="25" t="s">
        <v>314</v>
      </c>
      <c r="C13" s="54">
        <v>0</v>
      </c>
      <c r="D13" s="54">
        <v>0</v>
      </c>
      <c r="E13" s="25"/>
    </row>
    <row r="14" spans="1:5" ht="12" customHeight="1" x14ac:dyDescent="0.25">
      <c r="A14" s="53">
        <v>1116</v>
      </c>
      <c r="B14" s="25" t="s">
        <v>494</v>
      </c>
      <c r="C14" s="54">
        <v>93394</v>
      </c>
      <c r="D14" s="54">
        <v>93394</v>
      </c>
      <c r="E14" s="25"/>
    </row>
    <row r="15" spans="1:5" ht="9.75" customHeight="1" x14ac:dyDescent="0.25">
      <c r="A15" s="53">
        <v>1119</v>
      </c>
      <c r="B15" s="25" t="s">
        <v>495</v>
      </c>
      <c r="C15" s="54">
        <v>0</v>
      </c>
      <c r="D15" s="54">
        <v>0</v>
      </c>
      <c r="E15" s="25"/>
    </row>
    <row r="16" spans="1:5" ht="12" customHeight="1" x14ac:dyDescent="0.25">
      <c r="A16" s="59">
        <v>1110</v>
      </c>
      <c r="B16" s="60" t="s">
        <v>496</v>
      </c>
      <c r="C16" s="61">
        <f>+C9+C10+C11+C12+C13+C14+C15</f>
        <v>223725133.41999999</v>
      </c>
      <c r="D16" s="61">
        <f>+D9+D10+D11+D12+D13+D14+D15</f>
        <v>230025708.03999999</v>
      </c>
      <c r="E16" s="25"/>
    </row>
    <row r="19" spans="1:4" ht="9.75" customHeight="1" x14ac:dyDescent="0.25">
      <c r="A19" s="115" t="s">
        <v>497</v>
      </c>
      <c r="B19" s="115"/>
      <c r="C19" s="115"/>
      <c r="D19" s="115"/>
    </row>
    <row r="20" spans="1:4" ht="9.75" customHeight="1" x14ac:dyDescent="0.25">
      <c r="A20" s="28" t="s">
        <v>99</v>
      </c>
      <c r="B20" s="28" t="s">
        <v>100</v>
      </c>
      <c r="C20" s="27">
        <v>2024</v>
      </c>
      <c r="D20" s="27">
        <v>2023</v>
      </c>
    </row>
    <row r="21" spans="1:4" ht="9.75" customHeight="1" x14ac:dyDescent="0.25">
      <c r="A21" s="59">
        <v>1230</v>
      </c>
      <c r="B21" s="62" t="s">
        <v>363</v>
      </c>
      <c r="C21" s="61">
        <f>+C22+C23+C24+C25+C26+C27+C28</f>
        <v>0</v>
      </c>
      <c r="D21" s="61">
        <f>+D22+D23+D24+D25+D26+D27+D28</f>
        <v>0</v>
      </c>
    </row>
    <row r="22" spans="1:4" ht="9.75" customHeight="1" x14ac:dyDescent="0.25">
      <c r="A22" s="53">
        <v>1231</v>
      </c>
      <c r="B22" s="25" t="s">
        <v>364</v>
      </c>
      <c r="C22" s="54">
        <v>0</v>
      </c>
      <c r="D22" s="54">
        <v>0</v>
      </c>
    </row>
    <row r="23" spans="1:4" ht="9.75" customHeight="1" x14ac:dyDescent="0.25">
      <c r="A23" s="53">
        <v>1232</v>
      </c>
      <c r="B23" s="25" t="s">
        <v>365</v>
      </c>
      <c r="C23" s="54">
        <v>0</v>
      </c>
      <c r="D23" s="54">
        <v>0</v>
      </c>
    </row>
    <row r="24" spans="1:4" ht="9.75" customHeight="1" x14ac:dyDescent="0.25">
      <c r="A24" s="53">
        <v>1233</v>
      </c>
      <c r="B24" s="25" t="s">
        <v>366</v>
      </c>
      <c r="C24" s="54">
        <v>0</v>
      </c>
      <c r="D24" s="54">
        <v>0</v>
      </c>
    </row>
    <row r="25" spans="1:4" ht="9.75" customHeight="1" x14ac:dyDescent="0.25">
      <c r="A25" s="53">
        <v>1234</v>
      </c>
      <c r="B25" s="25" t="s">
        <v>367</v>
      </c>
      <c r="C25" s="54">
        <v>0</v>
      </c>
      <c r="D25" s="54">
        <v>0</v>
      </c>
    </row>
    <row r="26" spans="1:4" ht="9.75" customHeight="1" x14ac:dyDescent="0.25">
      <c r="A26" s="53">
        <v>1235</v>
      </c>
      <c r="B26" s="25" t="s">
        <v>368</v>
      </c>
      <c r="C26" s="54">
        <v>0</v>
      </c>
      <c r="D26" s="54">
        <v>0</v>
      </c>
    </row>
    <row r="27" spans="1:4" ht="9.75" customHeight="1" x14ac:dyDescent="0.25">
      <c r="A27" s="53">
        <v>1236</v>
      </c>
      <c r="B27" s="25" t="s">
        <v>369</v>
      </c>
      <c r="C27" s="54">
        <v>0</v>
      </c>
      <c r="D27" s="54">
        <v>0</v>
      </c>
    </row>
    <row r="28" spans="1:4" ht="9.75" customHeight="1" x14ac:dyDescent="0.25">
      <c r="A28" s="53">
        <v>1239</v>
      </c>
      <c r="B28" s="25" t="s">
        <v>370</v>
      </c>
      <c r="C28" s="54">
        <v>0</v>
      </c>
      <c r="D28" s="54">
        <v>0</v>
      </c>
    </row>
    <row r="29" spans="1:4" ht="12" customHeight="1" x14ac:dyDescent="0.25">
      <c r="A29" s="59">
        <v>1240</v>
      </c>
      <c r="B29" s="62" t="s">
        <v>371</v>
      </c>
      <c r="C29" s="61">
        <f>+C30+C31+C32+C33+C34+C35+C36+C37</f>
        <v>2137341.9500000007</v>
      </c>
      <c r="D29" s="61">
        <f>+D30+D31+D32+D33+D34+D35+D36+D37</f>
        <v>1795759.4800000007</v>
      </c>
    </row>
    <row r="30" spans="1:4" ht="12" customHeight="1" x14ac:dyDescent="0.25">
      <c r="A30" s="53">
        <v>1241</v>
      </c>
      <c r="B30" s="25" t="s">
        <v>372</v>
      </c>
      <c r="C30" s="54">
        <v>768965.91</v>
      </c>
      <c r="D30" s="54">
        <v>618804.30000000075</v>
      </c>
    </row>
    <row r="31" spans="1:4" ht="12" customHeight="1" x14ac:dyDescent="0.25">
      <c r="A31" s="53">
        <v>1242</v>
      </c>
      <c r="B31" s="25" t="s">
        <v>373</v>
      </c>
      <c r="C31" s="54">
        <v>18787.400000000001</v>
      </c>
      <c r="D31" s="54">
        <v>172188.18</v>
      </c>
    </row>
    <row r="32" spans="1:4" ht="9.75" customHeight="1" x14ac:dyDescent="0.25">
      <c r="A32" s="53">
        <v>1243</v>
      </c>
      <c r="B32" s="25" t="s">
        <v>374</v>
      </c>
      <c r="C32" s="54">
        <v>0</v>
      </c>
      <c r="D32" s="54">
        <v>0</v>
      </c>
    </row>
    <row r="33" spans="1:4" ht="12" customHeight="1" x14ac:dyDescent="0.25">
      <c r="A33" s="53">
        <v>1244</v>
      </c>
      <c r="B33" s="25" t="s">
        <v>375</v>
      </c>
      <c r="C33" s="54">
        <v>1349588.6400000006</v>
      </c>
      <c r="D33" s="54">
        <v>1004767</v>
      </c>
    </row>
    <row r="34" spans="1:4" ht="9.75" customHeight="1" x14ac:dyDescent="0.25">
      <c r="A34" s="53">
        <v>1245</v>
      </c>
      <c r="B34" s="25" t="s">
        <v>376</v>
      </c>
      <c r="C34" s="54">
        <v>0</v>
      </c>
      <c r="D34" s="54">
        <v>0</v>
      </c>
    </row>
    <row r="35" spans="1:4" ht="9.75" customHeight="1" x14ac:dyDescent="0.25">
      <c r="A35" s="53">
        <v>1246</v>
      </c>
      <c r="B35" s="25" t="s">
        <v>377</v>
      </c>
      <c r="C35" s="54">
        <v>0</v>
      </c>
      <c r="D35" s="54">
        <v>0</v>
      </c>
    </row>
    <row r="36" spans="1:4" ht="9.75" customHeight="1" x14ac:dyDescent="0.25">
      <c r="A36" s="53">
        <v>1247</v>
      </c>
      <c r="B36" s="25" t="s">
        <v>378</v>
      </c>
      <c r="C36" s="54">
        <v>0</v>
      </c>
      <c r="D36" s="54">
        <v>0</v>
      </c>
    </row>
    <row r="37" spans="1:4" ht="9.75" customHeight="1" x14ac:dyDescent="0.25">
      <c r="A37" s="53">
        <v>1248</v>
      </c>
      <c r="B37" s="25" t="s">
        <v>379</v>
      </c>
      <c r="C37" s="54">
        <v>0</v>
      </c>
      <c r="D37" s="54">
        <v>0</v>
      </c>
    </row>
    <row r="38" spans="1:4" ht="12" customHeight="1" x14ac:dyDescent="0.25">
      <c r="A38" s="59">
        <v>1250</v>
      </c>
      <c r="B38" s="62" t="s">
        <v>385</v>
      </c>
      <c r="C38" s="61">
        <f>+C39+C40+C41+C42+C43</f>
        <v>292405.84000000003</v>
      </c>
      <c r="D38" s="61">
        <f>+D39+D40+D41+D42+D43</f>
        <v>577794.26</v>
      </c>
    </row>
    <row r="39" spans="1:4" ht="9.75" customHeight="1" x14ac:dyDescent="0.25">
      <c r="A39" s="53">
        <v>1251</v>
      </c>
      <c r="B39" s="25" t="s">
        <v>386</v>
      </c>
      <c r="C39" s="54">
        <v>0</v>
      </c>
      <c r="D39" s="54">
        <v>0</v>
      </c>
    </row>
    <row r="40" spans="1:4" ht="9.75" customHeight="1" x14ac:dyDescent="0.25">
      <c r="A40" s="53">
        <v>1252</v>
      </c>
      <c r="B40" s="25" t="s">
        <v>387</v>
      </c>
      <c r="C40" s="54">
        <v>0</v>
      </c>
      <c r="D40" s="54">
        <v>0</v>
      </c>
    </row>
    <row r="41" spans="1:4" ht="9.75" customHeight="1" x14ac:dyDescent="0.25">
      <c r="A41" s="53">
        <v>1253</v>
      </c>
      <c r="B41" s="25" t="s">
        <v>388</v>
      </c>
      <c r="C41" s="54">
        <v>0</v>
      </c>
      <c r="D41" s="54">
        <v>0</v>
      </c>
    </row>
    <row r="42" spans="1:4" ht="12" customHeight="1" x14ac:dyDescent="0.25">
      <c r="A42" s="53">
        <v>1254</v>
      </c>
      <c r="B42" s="25" t="s">
        <v>389</v>
      </c>
      <c r="C42" s="54">
        <v>292405.84000000003</v>
      </c>
      <c r="D42" s="54">
        <v>577794.26</v>
      </c>
    </row>
    <row r="43" spans="1:4" ht="9.75" customHeight="1" x14ac:dyDescent="0.25">
      <c r="A43" s="53">
        <v>1259</v>
      </c>
      <c r="B43" s="25" t="s">
        <v>390</v>
      </c>
      <c r="C43" s="54">
        <v>0</v>
      </c>
      <c r="D43" s="54">
        <v>0</v>
      </c>
    </row>
    <row r="44" spans="1:4" ht="12" customHeight="1" x14ac:dyDescent="0.25">
      <c r="A44" s="53"/>
      <c r="B44" s="60" t="s">
        <v>498</v>
      </c>
      <c r="C44" s="61">
        <f t="shared" ref="C44:D44" si="0">C21+C29+C38</f>
        <v>2429747.7900000005</v>
      </c>
      <c r="D44" s="61">
        <f t="shared" si="0"/>
        <v>2373553.7400000007</v>
      </c>
    </row>
    <row r="45" spans="1:4" ht="9.75" customHeight="1" x14ac:dyDescent="0.25">
      <c r="A45" s="25"/>
      <c r="B45" s="25"/>
      <c r="C45" s="25"/>
      <c r="D45" s="25"/>
    </row>
    <row r="46" spans="1:4" ht="9.75" customHeight="1" x14ac:dyDescent="0.25">
      <c r="A46" s="115" t="s">
        <v>499</v>
      </c>
      <c r="B46" s="115"/>
      <c r="C46" s="115"/>
      <c r="D46" s="115"/>
    </row>
    <row r="47" spans="1:4" ht="9.75" customHeight="1" x14ac:dyDescent="0.25">
      <c r="A47" s="28" t="s">
        <v>99</v>
      </c>
      <c r="B47" s="28" t="s">
        <v>100</v>
      </c>
      <c r="C47" s="27">
        <v>2024</v>
      </c>
      <c r="D47" s="27">
        <v>2023</v>
      </c>
    </row>
    <row r="48" spans="1:4" ht="11.25" customHeight="1" x14ac:dyDescent="0.25">
      <c r="A48" s="59">
        <v>3210</v>
      </c>
      <c r="B48" s="62" t="s">
        <v>500</v>
      </c>
      <c r="C48" s="61">
        <v>43423887.550000012</v>
      </c>
      <c r="D48" s="61">
        <v>43538066.579999998</v>
      </c>
    </row>
    <row r="49" spans="1:4" ht="11.25" customHeight="1" x14ac:dyDescent="0.25">
      <c r="A49" s="53"/>
      <c r="B49" s="60" t="s">
        <v>501</v>
      </c>
      <c r="C49" s="61">
        <f>+C50+C62+C90+C93</f>
        <v>39370490.43</v>
      </c>
      <c r="D49" s="61">
        <f>+D50+D62+D90+D93</f>
        <v>3761408.95</v>
      </c>
    </row>
    <row r="50" spans="1:4" ht="11.25" customHeight="1" x14ac:dyDescent="0.25">
      <c r="A50" s="59">
        <v>5400</v>
      </c>
      <c r="B50" s="62" t="s">
        <v>262</v>
      </c>
      <c r="C50" s="61">
        <f>+C51+C52+C53+C54+C55+C56+C57+C58+C59+C60+C61</f>
        <v>0</v>
      </c>
      <c r="D50" s="61">
        <f>+D51+D52+D53+D54+D55+D56+D57+D58+D59+D60+D61</f>
        <v>0</v>
      </c>
    </row>
    <row r="51" spans="1:4" ht="11.25" customHeight="1" x14ac:dyDescent="0.25">
      <c r="A51" s="53">
        <v>5410</v>
      </c>
      <c r="B51" s="25" t="s">
        <v>502</v>
      </c>
      <c r="C51" s="54">
        <v>0</v>
      </c>
      <c r="D51" s="54">
        <v>0</v>
      </c>
    </row>
    <row r="52" spans="1:4" ht="11.25" customHeight="1" x14ac:dyDescent="0.25">
      <c r="A52" s="53">
        <v>5411</v>
      </c>
      <c r="B52" s="25" t="s">
        <v>264</v>
      </c>
      <c r="C52" s="54">
        <v>0</v>
      </c>
      <c r="D52" s="54">
        <v>0</v>
      </c>
    </row>
    <row r="53" spans="1:4" ht="11.25" customHeight="1" x14ac:dyDescent="0.25">
      <c r="A53" s="53">
        <v>5420</v>
      </c>
      <c r="B53" s="25" t="s">
        <v>503</v>
      </c>
      <c r="C53" s="54">
        <v>0</v>
      </c>
      <c r="D53" s="54">
        <v>0</v>
      </c>
    </row>
    <row r="54" spans="1:4" ht="11.25" customHeight="1" x14ac:dyDescent="0.25">
      <c r="A54" s="53">
        <v>5421</v>
      </c>
      <c r="B54" s="25" t="s">
        <v>267</v>
      </c>
      <c r="C54" s="54">
        <v>0</v>
      </c>
      <c r="D54" s="54">
        <v>0</v>
      </c>
    </row>
    <row r="55" spans="1:4" ht="11.25" customHeight="1" x14ac:dyDescent="0.25">
      <c r="A55" s="53">
        <v>5430</v>
      </c>
      <c r="B55" s="25" t="s">
        <v>504</v>
      </c>
      <c r="C55" s="54">
        <v>0</v>
      </c>
      <c r="D55" s="54">
        <v>0</v>
      </c>
    </row>
    <row r="56" spans="1:4" ht="11.25" customHeight="1" x14ac:dyDescent="0.25">
      <c r="A56" s="53">
        <v>5431</v>
      </c>
      <c r="B56" s="25" t="s">
        <v>270</v>
      </c>
      <c r="C56" s="54">
        <v>0</v>
      </c>
      <c r="D56" s="54">
        <v>0</v>
      </c>
    </row>
    <row r="57" spans="1:4" ht="11.25" customHeight="1" x14ac:dyDescent="0.25">
      <c r="A57" s="53">
        <v>5440</v>
      </c>
      <c r="B57" s="25" t="s">
        <v>505</v>
      </c>
      <c r="C57" s="54">
        <v>0</v>
      </c>
      <c r="D57" s="54">
        <v>0</v>
      </c>
    </row>
    <row r="58" spans="1:4" ht="11.25" customHeight="1" x14ac:dyDescent="0.25">
      <c r="A58" s="53">
        <v>5441</v>
      </c>
      <c r="B58" s="25" t="s">
        <v>505</v>
      </c>
      <c r="C58" s="54">
        <v>0</v>
      </c>
      <c r="D58" s="54">
        <v>0</v>
      </c>
    </row>
    <row r="59" spans="1:4" ht="11.25" customHeight="1" x14ac:dyDescent="0.25">
      <c r="A59" s="53">
        <v>5450</v>
      </c>
      <c r="B59" s="25" t="s">
        <v>506</v>
      </c>
      <c r="C59" s="54">
        <v>0</v>
      </c>
      <c r="D59" s="54">
        <v>0</v>
      </c>
    </row>
    <row r="60" spans="1:4" ht="11.25" customHeight="1" x14ac:dyDescent="0.25">
      <c r="A60" s="53">
        <v>5451</v>
      </c>
      <c r="B60" s="25" t="s">
        <v>274</v>
      </c>
      <c r="C60" s="54">
        <v>0</v>
      </c>
      <c r="D60" s="54">
        <v>0</v>
      </c>
    </row>
    <row r="61" spans="1:4" ht="11.25" customHeight="1" x14ac:dyDescent="0.25">
      <c r="A61" s="53">
        <v>5452</v>
      </c>
      <c r="B61" s="25" t="s">
        <v>275</v>
      </c>
      <c r="C61" s="54">
        <v>0</v>
      </c>
      <c r="D61" s="54">
        <v>0</v>
      </c>
    </row>
    <row r="62" spans="1:4" ht="11.25" customHeight="1" x14ac:dyDescent="0.25">
      <c r="A62" s="59">
        <v>5500</v>
      </c>
      <c r="B62" s="62" t="s">
        <v>276</v>
      </c>
      <c r="C62" s="61">
        <f>+C63+C72+C75+C81</f>
        <v>36484101.43</v>
      </c>
      <c r="D62" s="61">
        <f>+D63+D72+D75+D81</f>
        <v>3761408.95</v>
      </c>
    </row>
    <row r="63" spans="1:4" ht="11.25" customHeight="1" x14ac:dyDescent="0.25">
      <c r="A63" s="59">
        <v>5510</v>
      </c>
      <c r="B63" s="62" t="s">
        <v>277</v>
      </c>
      <c r="C63" s="61">
        <f>+C64+C65+C66+C67+C68+C69+C70+C71</f>
        <v>3697146.91</v>
      </c>
      <c r="D63" s="61">
        <f>+D64+D65+D66+D67+D68+D69+D70+D71</f>
        <v>3761408.95</v>
      </c>
    </row>
    <row r="64" spans="1:4" ht="11.25" customHeight="1" x14ac:dyDescent="0.25">
      <c r="A64" s="53">
        <v>5511</v>
      </c>
      <c r="B64" s="25" t="s">
        <v>278</v>
      </c>
      <c r="C64" s="54">
        <v>0</v>
      </c>
      <c r="D64" s="54">
        <v>0</v>
      </c>
    </row>
    <row r="65" spans="1:4" ht="11.25" customHeight="1" x14ac:dyDescent="0.25">
      <c r="A65" s="53">
        <v>5512</v>
      </c>
      <c r="B65" s="25" t="s">
        <v>279</v>
      </c>
      <c r="C65" s="54">
        <v>0</v>
      </c>
      <c r="D65" s="54">
        <v>0</v>
      </c>
    </row>
    <row r="66" spans="1:4" ht="11.25" customHeight="1" x14ac:dyDescent="0.25">
      <c r="A66" s="53">
        <v>5513</v>
      </c>
      <c r="B66" s="25" t="s">
        <v>280</v>
      </c>
      <c r="C66" s="54">
        <v>1886506.68</v>
      </c>
      <c r="D66" s="54">
        <v>1886506.68</v>
      </c>
    </row>
    <row r="67" spans="1:4" ht="11.25" customHeight="1" x14ac:dyDescent="0.25">
      <c r="A67" s="53">
        <v>5514</v>
      </c>
      <c r="B67" s="25" t="s">
        <v>282</v>
      </c>
      <c r="C67" s="54">
        <v>0</v>
      </c>
      <c r="D67" s="54">
        <v>0</v>
      </c>
    </row>
    <row r="68" spans="1:4" ht="11.25" customHeight="1" x14ac:dyDescent="0.25">
      <c r="A68" s="53">
        <v>5515</v>
      </c>
      <c r="B68" s="25" t="s">
        <v>283</v>
      </c>
      <c r="C68" s="54">
        <v>1431882.81</v>
      </c>
      <c r="D68" s="54">
        <v>1261040.28</v>
      </c>
    </row>
    <row r="69" spans="1:4" ht="11.25" customHeight="1" x14ac:dyDescent="0.25">
      <c r="A69" s="53">
        <v>5516</v>
      </c>
      <c r="B69" s="25" t="s">
        <v>284</v>
      </c>
      <c r="C69" s="54">
        <v>0</v>
      </c>
      <c r="D69" s="54">
        <v>0</v>
      </c>
    </row>
    <row r="70" spans="1:4" ht="11.25" customHeight="1" x14ac:dyDescent="0.25">
      <c r="A70" s="53">
        <v>5517</v>
      </c>
      <c r="B70" s="25" t="s">
        <v>285</v>
      </c>
      <c r="C70" s="54">
        <v>378757.42</v>
      </c>
      <c r="D70" s="54">
        <v>613861.99</v>
      </c>
    </row>
    <row r="71" spans="1:4" ht="11.25" customHeight="1" x14ac:dyDescent="0.25">
      <c r="A71" s="53">
        <v>5518</v>
      </c>
      <c r="B71" s="25" t="s">
        <v>286</v>
      </c>
      <c r="C71" s="54">
        <v>0</v>
      </c>
      <c r="D71" s="54">
        <v>0</v>
      </c>
    </row>
    <row r="72" spans="1:4" ht="11.25" customHeight="1" x14ac:dyDescent="0.25">
      <c r="A72" s="59">
        <v>5520</v>
      </c>
      <c r="B72" s="62" t="s">
        <v>287</v>
      </c>
      <c r="C72" s="61">
        <f>+C73+C74</f>
        <v>0</v>
      </c>
      <c r="D72" s="61">
        <f>+D73+D74</f>
        <v>0</v>
      </c>
    </row>
    <row r="73" spans="1:4" ht="11.25" customHeight="1" x14ac:dyDescent="0.25">
      <c r="A73" s="53">
        <v>5521</v>
      </c>
      <c r="B73" s="25" t="s">
        <v>288</v>
      </c>
      <c r="C73" s="54">
        <v>0</v>
      </c>
      <c r="D73" s="54">
        <v>0</v>
      </c>
    </row>
    <row r="74" spans="1:4" ht="11.25" customHeight="1" x14ac:dyDescent="0.25">
      <c r="A74" s="53">
        <v>5522</v>
      </c>
      <c r="B74" s="25" t="s">
        <v>289</v>
      </c>
      <c r="C74" s="54">
        <v>0</v>
      </c>
      <c r="D74" s="54">
        <v>0</v>
      </c>
    </row>
    <row r="75" spans="1:4" ht="11.25" customHeight="1" x14ac:dyDescent="0.25">
      <c r="A75" s="59">
        <v>5530</v>
      </c>
      <c r="B75" s="62" t="s">
        <v>290</v>
      </c>
      <c r="C75" s="61">
        <f>+C76+C77+C78+C79+C80</f>
        <v>25208613.989999998</v>
      </c>
      <c r="D75" s="61">
        <f>+D76+D77+D78+D79+D80</f>
        <v>0</v>
      </c>
    </row>
    <row r="76" spans="1:4" ht="11.25" customHeight="1" x14ac:dyDescent="0.25">
      <c r="A76" s="53">
        <v>5531</v>
      </c>
      <c r="B76" s="25" t="s">
        <v>291</v>
      </c>
      <c r="C76" s="54">
        <v>0</v>
      </c>
      <c r="D76" s="54">
        <v>0</v>
      </c>
    </row>
    <row r="77" spans="1:4" ht="11.25" customHeight="1" x14ac:dyDescent="0.25">
      <c r="A77" s="53">
        <v>5532</v>
      </c>
      <c r="B77" s="25" t="s">
        <v>292</v>
      </c>
      <c r="C77" s="54">
        <v>25208613.989999998</v>
      </c>
      <c r="D77" s="54">
        <v>0</v>
      </c>
    </row>
    <row r="78" spans="1:4" ht="11.25" customHeight="1" x14ac:dyDescent="0.25">
      <c r="A78" s="53">
        <v>5533</v>
      </c>
      <c r="B78" s="25" t="s">
        <v>293</v>
      </c>
      <c r="C78" s="54">
        <v>0</v>
      </c>
      <c r="D78" s="54">
        <v>0</v>
      </c>
    </row>
    <row r="79" spans="1:4" ht="11.25" customHeight="1" x14ac:dyDescent="0.25">
      <c r="A79" s="53">
        <v>5534</v>
      </c>
      <c r="B79" s="25" t="s">
        <v>294</v>
      </c>
      <c r="C79" s="54">
        <v>0</v>
      </c>
      <c r="D79" s="54">
        <v>0</v>
      </c>
    </row>
    <row r="80" spans="1:4" ht="11.25" customHeight="1" x14ac:dyDescent="0.25">
      <c r="A80" s="53">
        <v>5535</v>
      </c>
      <c r="B80" s="25" t="s">
        <v>295</v>
      </c>
      <c r="C80" s="54">
        <v>0</v>
      </c>
      <c r="D80" s="54">
        <v>0</v>
      </c>
    </row>
    <row r="81" spans="1:4" ht="11.25" customHeight="1" x14ac:dyDescent="0.25">
      <c r="A81" s="59">
        <v>5590</v>
      </c>
      <c r="B81" s="62" t="s">
        <v>297</v>
      </c>
      <c r="C81" s="61">
        <f>+C82+C83+C84+C85+C86+C87+C88+C89</f>
        <v>7578340.5300000003</v>
      </c>
      <c r="D81" s="61">
        <f>+D82+D83+D84+D85+D86+D87+D88+D89</f>
        <v>0</v>
      </c>
    </row>
    <row r="82" spans="1:4" ht="11.25" customHeight="1" x14ac:dyDescent="0.25">
      <c r="A82" s="53">
        <v>5591</v>
      </c>
      <c r="B82" s="25" t="s">
        <v>298</v>
      </c>
      <c r="C82" s="54">
        <v>0</v>
      </c>
      <c r="D82" s="54">
        <v>0</v>
      </c>
    </row>
    <row r="83" spans="1:4" ht="11.25" customHeight="1" x14ac:dyDescent="0.25">
      <c r="A83" s="53">
        <v>5592</v>
      </c>
      <c r="B83" s="25" t="s">
        <v>299</v>
      </c>
      <c r="C83" s="54">
        <v>0</v>
      </c>
      <c r="D83" s="54">
        <v>0</v>
      </c>
    </row>
    <row r="84" spans="1:4" ht="11.25" customHeight="1" x14ac:dyDescent="0.25">
      <c r="A84" s="53">
        <v>5593</v>
      </c>
      <c r="B84" s="25" t="s">
        <v>300</v>
      </c>
      <c r="C84" s="54">
        <v>0</v>
      </c>
      <c r="D84" s="54">
        <v>0</v>
      </c>
    </row>
    <row r="85" spans="1:4" ht="11.25" customHeight="1" x14ac:dyDescent="0.25">
      <c r="A85" s="53">
        <v>5594</v>
      </c>
      <c r="B85" s="25" t="s">
        <v>507</v>
      </c>
      <c r="C85" s="54">
        <v>0</v>
      </c>
      <c r="D85" s="54">
        <v>0</v>
      </c>
    </row>
    <row r="86" spans="1:4" ht="11.25" customHeight="1" x14ac:dyDescent="0.25">
      <c r="A86" s="53">
        <v>5595</v>
      </c>
      <c r="B86" s="25" t="s">
        <v>302</v>
      </c>
      <c r="C86" s="54">
        <v>0</v>
      </c>
      <c r="D86" s="54">
        <v>0</v>
      </c>
    </row>
    <row r="87" spans="1:4" ht="11.25" customHeight="1" x14ac:dyDescent="0.25">
      <c r="A87" s="53">
        <v>5596</v>
      </c>
      <c r="B87" s="25" t="s">
        <v>183</v>
      </c>
      <c r="C87" s="54">
        <v>0</v>
      </c>
      <c r="D87" s="54">
        <v>0</v>
      </c>
    </row>
    <row r="88" spans="1:4" ht="11.25" customHeight="1" x14ac:dyDescent="0.25">
      <c r="A88" s="53">
        <v>5597</v>
      </c>
      <c r="B88" s="25" t="s">
        <v>303</v>
      </c>
      <c r="C88" s="54">
        <v>0</v>
      </c>
      <c r="D88" s="54">
        <v>0</v>
      </c>
    </row>
    <row r="89" spans="1:4" ht="11.25" customHeight="1" x14ac:dyDescent="0.25">
      <c r="A89" s="53">
        <v>5599</v>
      </c>
      <c r="B89" s="25" t="s">
        <v>305</v>
      </c>
      <c r="C89" s="54">
        <v>7578340.5300000003</v>
      </c>
      <c r="D89" s="54">
        <v>0</v>
      </c>
    </row>
    <row r="90" spans="1:4" ht="11.25" customHeight="1" x14ac:dyDescent="0.25">
      <c r="A90" s="59">
        <v>5600</v>
      </c>
      <c r="B90" s="62" t="s">
        <v>306</v>
      </c>
      <c r="C90" s="61">
        <f>+C91</f>
        <v>0</v>
      </c>
      <c r="D90" s="61">
        <f>+D91</f>
        <v>0</v>
      </c>
    </row>
    <row r="91" spans="1:4" ht="11.25" customHeight="1" x14ac:dyDescent="0.25">
      <c r="A91" s="59">
        <v>5610</v>
      </c>
      <c r="B91" s="62" t="s">
        <v>307</v>
      </c>
      <c r="C91" s="61">
        <f>+C92</f>
        <v>0</v>
      </c>
      <c r="D91" s="61">
        <f>+D92</f>
        <v>0</v>
      </c>
    </row>
    <row r="92" spans="1:4" ht="11.25" customHeight="1" x14ac:dyDescent="0.25">
      <c r="A92" s="53">
        <v>5611</v>
      </c>
      <c r="B92" s="25" t="s">
        <v>308</v>
      </c>
      <c r="C92" s="54">
        <v>0</v>
      </c>
      <c r="D92" s="54">
        <v>0</v>
      </c>
    </row>
    <row r="93" spans="1:4" ht="11.25" customHeight="1" x14ac:dyDescent="0.25">
      <c r="A93" s="59">
        <v>2110</v>
      </c>
      <c r="B93" s="66" t="s">
        <v>508</v>
      </c>
      <c r="C93" s="61">
        <f>+C94+C95+C96+C97+C98</f>
        <v>2886389.0000000019</v>
      </c>
      <c r="D93" s="61">
        <f>+D94+D95+D96+D97+D98</f>
        <v>0</v>
      </c>
    </row>
    <row r="94" spans="1:4" ht="11.25" customHeight="1" x14ac:dyDescent="0.25">
      <c r="A94" s="53">
        <v>2111</v>
      </c>
      <c r="B94" s="25" t="s">
        <v>509</v>
      </c>
      <c r="C94" s="274">
        <v>884559.56000000238</v>
      </c>
      <c r="D94" s="54">
        <v>0</v>
      </c>
    </row>
    <row r="95" spans="1:4" ht="11.25" customHeight="1" x14ac:dyDescent="0.25">
      <c r="A95" s="53">
        <v>2112</v>
      </c>
      <c r="B95" s="25" t="s">
        <v>510</v>
      </c>
      <c r="C95" s="54">
        <v>923563.75</v>
      </c>
      <c r="D95" s="54">
        <v>0</v>
      </c>
    </row>
    <row r="96" spans="1:4" ht="11.25" customHeight="1" x14ac:dyDescent="0.25">
      <c r="A96" s="53">
        <v>2112</v>
      </c>
      <c r="B96" s="25" t="s">
        <v>511</v>
      </c>
      <c r="C96" s="54">
        <v>1078265.6899999995</v>
      </c>
      <c r="D96" s="54">
        <v>0</v>
      </c>
    </row>
    <row r="97" spans="1:4" ht="11.25" customHeight="1" x14ac:dyDescent="0.25">
      <c r="A97" s="53">
        <v>2115</v>
      </c>
      <c r="B97" s="25" t="s">
        <v>512</v>
      </c>
      <c r="C97" s="54">
        <v>0</v>
      </c>
      <c r="D97" s="54">
        <v>0</v>
      </c>
    </row>
    <row r="98" spans="1:4" ht="11.25" customHeight="1" x14ac:dyDescent="0.25">
      <c r="A98" s="53">
        <v>2114</v>
      </c>
      <c r="B98" s="25" t="s">
        <v>513</v>
      </c>
      <c r="C98" s="54">
        <v>0</v>
      </c>
      <c r="D98" s="54">
        <v>0</v>
      </c>
    </row>
    <row r="99" spans="1:4" ht="11.25" customHeight="1" x14ac:dyDescent="0.25">
      <c r="A99" s="59">
        <v>5120</v>
      </c>
      <c r="B99" s="66" t="s">
        <v>348</v>
      </c>
      <c r="C99" s="61">
        <f>+C100</f>
        <v>0</v>
      </c>
      <c r="D99" s="61">
        <f>+D100</f>
        <v>0</v>
      </c>
    </row>
    <row r="100" spans="1:4" ht="11.25" customHeight="1" x14ac:dyDescent="0.25">
      <c r="A100" s="53">
        <v>5120</v>
      </c>
      <c r="B100" s="5" t="s">
        <v>348</v>
      </c>
      <c r="C100" s="54">
        <v>0</v>
      </c>
      <c r="D100" s="54">
        <v>0</v>
      </c>
    </row>
    <row r="101" spans="1:4" ht="9.75" customHeight="1" x14ac:dyDescent="0.25">
      <c r="A101" s="53"/>
      <c r="B101" s="60" t="s">
        <v>514</v>
      </c>
      <c r="C101" s="61">
        <f>+C102+C124+C134</f>
        <v>15361436.880000001</v>
      </c>
      <c r="D101" s="61">
        <f>+D102+D124+D134</f>
        <v>0</v>
      </c>
    </row>
    <row r="102" spans="1:4" ht="9.75" customHeight="1" x14ac:dyDescent="0.25">
      <c r="A102" s="59">
        <v>4300</v>
      </c>
      <c r="B102" s="60" t="s">
        <v>37</v>
      </c>
      <c r="C102" s="61">
        <f>+C103+C106+C112+C114+C116</f>
        <v>15361436.880000001</v>
      </c>
      <c r="D102" s="61">
        <f>+D103+D106+D112+D114+D116</f>
        <v>0</v>
      </c>
    </row>
    <row r="103" spans="1:4" ht="9.75" customHeight="1" x14ac:dyDescent="0.25">
      <c r="A103" s="59">
        <v>4310</v>
      </c>
      <c r="B103" s="60" t="s">
        <v>167</v>
      </c>
      <c r="C103" s="61">
        <f>+C104+C105</f>
        <v>0</v>
      </c>
      <c r="D103" s="61">
        <f>+D104+D105</f>
        <v>0</v>
      </c>
    </row>
    <row r="104" spans="1:4" ht="9.75" customHeight="1" x14ac:dyDescent="0.25">
      <c r="A104" s="53">
        <v>4311</v>
      </c>
      <c r="B104" s="67" t="s">
        <v>168</v>
      </c>
      <c r="C104" s="54">
        <v>0</v>
      </c>
      <c r="D104" s="54">
        <v>0</v>
      </c>
    </row>
    <row r="105" spans="1:4" ht="9.75" customHeight="1" x14ac:dyDescent="0.25">
      <c r="A105" s="53">
        <v>4319</v>
      </c>
      <c r="B105" s="67" t="s">
        <v>169</v>
      </c>
      <c r="C105" s="54">
        <v>0</v>
      </c>
      <c r="D105" s="54">
        <v>0</v>
      </c>
    </row>
    <row r="106" spans="1:4" ht="9.75" customHeight="1" x14ac:dyDescent="0.25">
      <c r="A106" s="59">
        <v>4320</v>
      </c>
      <c r="B106" s="60" t="s">
        <v>170</v>
      </c>
      <c r="C106" s="61">
        <f>+C107+C108+C109+C110+C111</f>
        <v>0</v>
      </c>
      <c r="D106" s="61">
        <f>+D107+D108+D109+D110+D111</f>
        <v>0</v>
      </c>
    </row>
    <row r="107" spans="1:4" ht="9.75" customHeight="1" x14ac:dyDescent="0.25">
      <c r="A107" s="53">
        <v>4321</v>
      </c>
      <c r="B107" s="67" t="s">
        <v>171</v>
      </c>
      <c r="C107" s="54">
        <v>0</v>
      </c>
      <c r="D107" s="54">
        <v>0</v>
      </c>
    </row>
    <row r="108" spans="1:4" ht="9.75" customHeight="1" x14ac:dyDescent="0.25">
      <c r="A108" s="53">
        <v>4322</v>
      </c>
      <c r="B108" s="67" t="s">
        <v>172</v>
      </c>
      <c r="C108" s="54">
        <v>0</v>
      </c>
      <c r="D108" s="54">
        <v>0</v>
      </c>
    </row>
    <row r="109" spans="1:4" ht="9.75" customHeight="1" x14ac:dyDescent="0.25">
      <c r="A109" s="53">
        <v>4323</v>
      </c>
      <c r="B109" s="67" t="s">
        <v>173</v>
      </c>
      <c r="C109" s="54">
        <v>0</v>
      </c>
      <c r="D109" s="54">
        <v>0</v>
      </c>
    </row>
    <row r="110" spans="1:4" ht="9.75" customHeight="1" x14ac:dyDescent="0.25">
      <c r="A110" s="53">
        <v>4324</v>
      </c>
      <c r="B110" s="67" t="s">
        <v>174</v>
      </c>
      <c r="C110" s="54">
        <v>0</v>
      </c>
      <c r="D110" s="54">
        <v>0</v>
      </c>
    </row>
    <row r="111" spans="1:4" ht="9.75" customHeight="1" x14ac:dyDescent="0.25">
      <c r="A111" s="53">
        <v>4325</v>
      </c>
      <c r="B111" s="67" t="s">
        <v>175</v>
      </c>
      <c r="C111" s="54">
        <v>0</v>
      </c>
      <c r="D111" s="54">
        <v>0</v>
      </c>
    </row>
    <row r="112" spans="1:4" ht="9.75" customHeight="1" x14ac:dyDescent="0.25">
      <c r="A112" s="59">
        <v>4330</v>
      </c>
      <c r="B112" s="60" t="s">
        <v>177</v>
      </c>
      <c r="C112" s="61">
        <f>+C113</f>
        <v>0</v>
      </c>
      <c r="D112" s="61">
        <f>+D113</f>
        <v>0</v>
      </c>
    </row>
    <row r="113" spans="1:4" ht="9.75" customHeight="1" x14ac:dyDescent="0.25">
      <c r="A113" s="53">
        <v>4331</v>
      </c>
      <c r="B113" s="67" t="s">
        <v>177</v>
      </c>
      <c r="C113" s="54">
        <v>0</v>
      </c>
      <c r="D113" s="54">
        <v>0</v>
      </c>
    </row>
    <row r="114" spans="1:4" ht="9.75" customHeight="1" x14ac:dyDescent="0.25">
      <c r="A114" s="59">
        <v>4340</v>
      </c>
      <c r="B114" s="60" t="s">
        <v>178</v>
      </c>
      <c r="C114" s="61">
        <f>+C115</f>
        <v>0</v>
      </c>
      <c r="D114" s="61">
        <f>+D115</f>
        <v>0</v>
      </c>
    </row>
    <row r="115" spans="1:4" ht="9.75" customHeight="1" x14ac:dyDescent="0.25">
      <c r="A115" s="53">
        <v>4341</v>
      </c>
      <c r="B115" s="67" t="s">
        <v>178</v>
      </c>
      <c r="C115" s="54">
        <v>0</v>
      </c>
      <c r="D115" s="54">
        <v>0</v>
      </c>
    </row>
    <row r="116" spans="1:4" ht="9.75" customHeight="1" x14ac:dyDescent="0.25">
      <c r="A116" s="59">
        <v>4390</v>
      </c>
      <c r="B116" s="60" t="s">
        <v>179</v>
      </c>
      <c r="C116" s="61">
        <f>+C117+C118+C119+C120+C121+C122+C123</f>
        <v>15361436.880000001</v>
      </c>
      <c r="D116" s="61">
        <f>+D117+D118+D119+D120+D121+D122+D123</f>
        <v>0</v>
      </c>
    </row>
    <row r="117" spans="1:4" ht="9.75" customHeight="1" x14ac:dyDescent="0.25">
      <c r="A117" s="53">
        <v>4392</v>
      </c>
      <c r="B117" s="67" t="s">
        <v>180</v>
      </c>
      <c r="C117" s="54">
        <v>0</v>
      </c>
      <c r="D117" s="54">
        <v>0</v>
      </c>
    </row>
    <row r="118" spans="1:4" ht="9.75" customHeight="1" x14ac:dyDescent="0.25">
      <c r="A118" s="53">
        <v>4393</v>
      </c>
      <c r="B118" s="67" t="s">
        <v>181</v>
      </c>
      <c r="C118" s="54">
        <v>0</v>
      </c>
      <c r="D118" s="54">
        <v>0</v>
      </c>
    </row>
    <row r="119" spans="1:4" ht="9.75" customHeight="1" x14ac:dyDescent="0.25">
      <c r="A119" s="53">
        <v>4394</v>
      </c>
      <c r="B119" s="67" t="s">
        <v>182</v>
      </c>
      <c r="C119" s="54">
        <v>0</v>
      </c>
      <c r="D119" s="54">
        <v>0</v>
      </c>
    </row>
    <row r="120" spans="1:4" ht="9.75" customHeight="1" x14ac:dyDescent="0.25">
      <c r="A120" s="53">
        <v>4395</v>
      </c>
      <c r="B120" s="67" t="s">
        <v>183</v>
      </c>
      <c r="C120" s="54">
        <v>0</v>
      </c>
      <c r="D120" s="54">
        <v>0</v>
      </c>
    </row>
    <row r="121" spans="1:4" ht="9.75" customHeight="1" x14ac:dyDescent="0.25">
      <c r="A121" s="53">
        <v>4396</v>
      </c>
      <c r="B121" s="67" t="s">
        <v>184</v>
      </c>
      <c r="C121" s="54">
        <v>0</v>
      </c>
      <c r="D121" s="54">
        <v>0</v>
      </c>
    </row>
    <row r="122" spans="1:4" ht="9.75" customHeight="1" x14ac:dyDescent="0.25">
      <c r="A122" s="53">
        <v>4397</v>
      </c>
      <c r="B122" s="67" t="s">
        <v>185</v>
      </c>
      <c r="C122" s="54">
        <v>0</v>
      </c>
      <c r="D122" s="54">
        <v>0</v>
      </c>
    </row>
    <row r="123" spans="1:4" ht="9.75" customHeight="1" x14ac:dyDescent="0.25">
      <c r="A123" s="53">
        <v>4399</v>
      </c>
      <c r="B123" s="67" t="s">
        <v>179</v>
      </c>
      <c r="C123" s="54">
        <v>15361436.880000001</v>
      </c>
      <c r="D123" s="54">
        <v>0</v>
      </c>
    </row>
    <row r="124" spans="1:4" ht="11.25" customHeight="1" x14ac:dyDescent="0.25">
      <c r="A124" s="59">
        <v>1120</v>
      </c>
      <c r="B124" s="66" t="s">
        <v>515</v>
      </c>
      <c r="C124" s="61">
        <f>+C125+C126+C127+C128+C129+C130+C131+C132+C133</f>
        <v>0</v>
      </c>
      <c r="D124" s="61">
        <f>+D125+D126+D127+D128+D129+D130+D131+D132+D133</f>
        <v>0</v>
      </c>
    </row>
    <row r="125" spans="1:4" ht="11.25" customHeight="1" x14ac:dyDescent="0.25">
      <c r="A125" s="53">
        <v>1124</v>
      </c>
      <c r="B125" s="5" t="s">
        <v>516</v>
      </c>
      <c r="C125" s="54">
        <v>0</v>
      </c>
      <c r="D125" s="54">
        <v>0</v>
      </c>
    </row>
    <row r="126" spans="1:4" ht="11.25" customHeight="1" x14ac:dyDescent="0.25">
      <c r="A126" s="53">
        <v>1124</v>
      </c>
      <c r="B126" s="5" t="s">
        <v>517</v>
      </c>
      <c r="C126" s="54">
        <v>0</v>
      </c>
      <c r="D126" s="54">
        <v>0</v>
      </c>
    </row>
    <row r="127" spans="1:4" ht="11.25" customHeight="1" x14ac:dyDescent="0.25">
      <c r="A127" s="53">
        <v>1124</v>
      </c>
      <c r="B127" s="5" t="s">
        <v>518</v>
      </c>
      <c r="C127" s="54">
        <v>0</v>
      </c>
      <c r="D127" s="54">
        <v>0</v>
      </c>
    </row>
    <row r="128" spans="1:4" ht="11.25" customHeight="1" x14ac:dyDescent="0.25">
      <c r="A128" s="53">
        <v>1124</v>
      </c>
      <c r="B128" s="5" t="s">
        <v>519</v>
      </c>
      <c r="C128" s="54">
        <v>0</v>
      </c>
      <c r="D128" s="54">
        <v>0</v>
      </c>
    </row>
    <row r="129" spans="1:4" ht="11.25" customHeight="1" x14ac:dyDescent="0.25">
      <c r="A129" s="53">
        <v>1124</v>
      </c>
      <c r="B129" s="5" t="s">
        <v>520</v>
      </c>
      <c r="C129" s="54">
        <v>0</v>
      </c>
      <c r="D129" s="54">
        <v>0</v>
      </c>
    </row>
    <row r="130" spans="1:4" ht="11.25" customHeight="1" x14ac:dyDescent="0.25">
      <c r="A130" s="53">
        <v>1124</v>
      </c>
      <c r="B130" s="5" t="s">
        <v>521</v>
      </c>
      <c r="C130" s="54">
        <v>0</v>
      </c>
      <c r="D130" s="54">
        <v>0</v>
      </c>
    </row>
    <row r="131" spans="1:4" ht="11.25" customHeight="1" x14ac:dyDescent="0.25">
      <c r="A131" s="53">
        <v>1122</v>
      </c>
      <c r="B131" s="5" t="s">
        <v>522</v>
      </c>
      <c r="C131" s="54">
        <v>0</v>
      </c>
      <c r="D131" s="54">
        <v>0</v>
      </c>
    </row>
    <row r="132" spans="1:4" ht="11.25" customHeight="1" x14ac:dyDescent="0.25">
      <c r="A132" s="53">
        <v>1122</v>
      </c>
      <c r="B132" s="5" t="s">
        <v>523</v>
      </c>
      <c r="C132" s="54">
        <v>0</v>
      </c>
      <c r="D132" s="54">
        <v>0</v>
      </c>
    </row>
    <row r="133" spans="1:4" ht="11.25" customHeight="1" x14ac:dyDescent="0.25">
      <c r="A133" s="53">
        <v>1122</v>
      </c>
      <c r="B133" s="5" t="s">
        <v>524</v>
      </c>
      <c r="C133" s="54">
        <v>0</v>
      </c>
      <c r="D133" s="54">
        <v>0</v>
      </c>
    </row>
    <row r="134" spans="1:4" ht="11.25" customHeight="1" x14ac:dyDescent="0.25">
      <c r="A134" s="59">
        <v>5120</v>
      </c>
      <c r="B134" s="66" t="s">
        <v>348</v>
      </c>
      <c r="C134" s="61">
        <f>+C135</f>
        <v>0</v>
      </c>
      <c r="D134" s="61">
        <f>+D135</f>
        <v>0</v>
      </c>
    </row>
    <row r="135" spans="1:4" ht="11.25" customHeight="1" x14ac:dyDescent="0.25">
      <c r="A135" s="53">
        <v>5120</v>
      </c>
      <c r="B135" s="5" t="s">
        <v>348</v>
      </c>
      <c r="C135" s="54">
        <v>0</v>
      </c>
      <c r="D135" s="54">
        <v>0</v>
      </c>
    </row>
    <row r="136" spans="1:4" ht="11.25" customHeight="1" x14ac:dyDescent="0.25">
      <c r="A136" s="53"/>
      <c r="B136" s="68" t="s">
        <v>525</v>
      </c>
      <c r="C136" s="61">
        <f t="shared" ref="C136:D136" si="1">C48+C49-C101</f>
        <v>67432941.100000024</v>
      </c>
      <c r="D136" s="61">
        <f t="shared" si="1"/>
        <v>47299475.530000001</v>
      </c>
    </row>
    <row r="137" spans="1:4" ht="9" customHeight="1" x14ac:dyDescent="0.25">
      <c r="A137" s="25"/>
      <c r="B137" s="25"/>
      <c r="C137" s="25"/>
      <c r="D137" s="25"/>
    </row>
    <row r="138" spans="1:4" ht="9.75" customHeight="1" x14ac:dyDescent="0.25">
      <c r="A138" s="25"/>
      <c r="B138" s="25" t="s">
        <v>309</v>
      </c>
      <c r="C138" s="25"/>
      <c r="D138" s="25"/>
    </row>
    <row r="143" spans="1:4" ht="15" customHeight="1" x14ac:dyDescent="0.25">
      <c r="A143" s="153"/>
      <c r="B143" s="153"/>
      <c r="C143" s="153"/>
      <c r="D143" s="153"/>
    </row>
    <row r="144" spans="1:4" ht="15" customHeight="1" x14ac:dyDescent="0.25">
      <c r="A144" s="153"/>
      <c r="B144" s="153"/>
      <c r="C144" s="153"/>
      <c r="D144" s="153"/>
    </row>
    <row r="145" spans="1:4" ht="15" customHeight="1" x14ac:dyDescent="0.25">
      <c r="A145" s="153"/>
      <c r="B145" s="153"/>
      <c r="C145" s="153"/>
      <c r="D145" s="153"/>
    </row>
    <row r="146" spans="1:4" ht="15" customHeight="1" x14ac:dyDescent="0.25">
      <c r="A146" s="153"/>
      <c r="B146" s="153"/>
      <c r="C146" s="153"/>
      <c r="D146" s="153"/>
    </row>
    <row r="147" spans="1:4" ht="15" customHeight="1" x14ac:dyDescent="0.25">
      <c r="A147" s="153"/>
      <c r="B147" s="153"/>
      <c r="C147" s="153"/>
      <c r="D147" s="153"/>
    </row>
    <row r="148" spans="1:4" ht="15" customHeight="1" x14ac:dyDescent="0.25">
      <c r="A148" s="153"/>
      <c r="B148" s="153"/>
      <c r="C148" s="153"/>
      <c r="D148" s="153"/>
    </row>
  </sheetData>
  <mergeCells count="4">
    <mergeCell ref="A1:C1"/>
    <mergeCell ref="A2:C2"/>
    <mergeCell ref="A3:C3"/>
    <mergeCell ref="A4:C4"/>
  </mergeCells>
  <printOptions horizontalCentered="1"/>
  <pageMargins left="0" right="0" top="0.74803149606299213" bottom="0.74803149606299213" header="0" footer="0"/>
  <pageSetup scale="80" orientation="portrait" r:id="rId1"/>
  <rowBreaks count="1" manualBreakCount="1">
    <brk id="8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C30"/>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1969</v>
      </c>
      <c r="B1" s="525"/>
      <c r="C1" s="526"/>
    </row>
    <row r="2" spans="1:3" ht="11.25" customHeight="1" x14ac:dyDescent="0.25">
      <c r="A2" s="527" t="s">
        <v>526</v>
      </c>
      <c r="B2" s="519"/>
      <c r="C2" s="528"/>
    </row>
    <row r="3" spans="1:3" ht="11.25" customHeight="1" x14ac:dyDescent="0.25">
      <c r="A3" s="527" t="s">
        <v>1970</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152542448.38999999</v>
      </c>
    </row>
    <row r="7" spans="1:3" ht="7.5" customHeight="1" x14ac:dyDescent="0.25">
      <c r="A7" s="5"/>
      <c r="B7" s="73"/>
      <c r="C7" s="134"/>
    </row>
    <row r="8" spans="1:3" ht="9.75" customHeight="1" x14ac:dyDescent="0.25">
      <c r="A8" s="75" t="s">
        <v>530</v>
      </c>
      <c r="B8" s="75"/>
      <c r="C8" s="76">
        <f>SUM(C9:C14)</f>
        <v>15361436.880000001</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15361436.880000001</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167903885.26999998</v>
      </c>
    </row>
    <row r="22" spans="1:3" ht="9.75" customHeight="1" x14ac:dyDescent="0.25">
      <c r="A22" s="5"/>
      <c r="B22" s="5"/>
      <c r="C22" s="5"/>
    </row>
    <row r="23" spans="1:3" ht="24.75" customHeight="1" x14ac:dyDescent="0.25">
      <c r="A23" s="5"/>
      <c r="B23" s="523" t="s">
        <v>309</v>
      </c>
      <c r="C23" s="523"/>
    </row>
    <row r="25" spans="1:3" ht="15" customHeight="1" x14ac:dyDescent="0.25">
      <c r="A25" s="275"/>
      <c r="B25" s="275"/>
      <c r="C25" s="275"/>
    </row>
    <row r="26" spans="1:3" ht="15" customHeight="1" x14ac:dyDescent="0.25">
      <c r="A26" s="275"/>
      <c r="B26" s="275"/>
      <c r="C26" s="275"/>
    </row>
    <row r="27" spans="1:3" ht="15" customHeight="1" x14ac:dyDescent="0.25">
      <c r="A27" s="275"/>
      <c r="B27" s="275"/>
      <c r="C27" s="275"/>
    </row>
    <row r="28" spans="1:3" ht="15" customHeight="1" x14ac:dyDescent="0.25">
      <c r="A28" s="275"/>
      <c r="B28" s="275"/>
      <c r="C28" s="275"/>
    </row>
    <row r="29" spans="1:3" ht="15" customHeight="1" x14ac:dyDescent="0.25">
      <c r="A29" s="275"/>
      <c r="B29" s="275"/>
      <c r="C29" s="275"/>
    </row>
    <row r="30" spans="1:3" ht="15" customHeight="1" x14ac:dyDescent="0.25">
      <c r="A30" s="275"/>
      <c r="B30" s="275"/>
      <c r="C30" s="275"/>
    </row>
  </sheetData>
  <mergeCells count="6">
    <mergeCell ref="B23:C23"/>
    <mergeCell ref="A1:C1"/>
    <mergeCell ref="A2:C2"/>
    <mergeCell ref="A3:C3"/>
    <mergeCell ref="A4:C4"/>
    <mergeCell ref="A5:B5"/>
  </mergeCells>
  <pageMargins left="0.7" right="0.7" top="0.75" bottom="0.75" header="0" footer="0"/>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C48"/>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1969</v>
      </c>
      <c r="B1" s="525"/>
      <c r="C1" s="526"/>
    </row>
    <row r="2" spans="1:3" ht="11.25" customHeight="1" x14ac:dyDescent="0.25">
      <c r="A2" s="535" t="s">
        <v>544</v>
      </c>
      <c r="B2" s="519"/>
      <c r="C2" s="528"/>
    </row>
    <row r="3" spans="1:3" ht="11.25" customHeight="1" x14ac:dyDescent="0.25">
      <c r="A3" s="535" t="s">
        <v>1970</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134499104.5</v>
      </c>
    </row>
    <row r="7" spans="1:3" ht="7.5" customHeight="1" x14ac:dyDescent="0.25">
      <c r="A7" s="96"/>
      <c r="B7" s="73"/>
      <c r="C7" s="74"/>
    </row>
    <row r="8" spans="1:3" ht="9.75" customHeight="1" x14ac:dyDescent="0.25">
      <c r="A8" s="75" t="s">
        <v>546</v>
      </c>
      <c r="B8" s="97"/>
      <c r="C8" s="76">
        <f>SUM(C9:C29)</f>
        <v>46503208.210000008</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768965.91</v>
      </c>
    </row>
    <row r="12" spans="1:3" ht="9.75" customHeight="1" x14ac:dyDescent="0.25">
      <c r="A12" s="101">
        <v>2.4</v>
      </c>
      <c r="B12" s="102" t="s">
        <v>373</v>
      </c>
      <c r="C12" s="100">
        <v>18787.400000000001</v>
      </c>
    </row>
    <row r="13" spans="1:3" ht="9.75" customHeight="1" x14ac:dyDescent="0.25">
      <c r="A13" s="101">
        <v>2.5</v>
      </c>
      <c r="B13" s="102" t="s">
        <v>374</v>
      </c>
      <c r="C13" s="100">
        <v>0</v>
      </c>
    </row>
    <row r="14" spans="1:3" ht="9.75" customHeight="1" x14ac:dyDescent="0.25">
      <c r="A14" s="101">
        <v>2.6</v>
      </c>
      <c r="B14" s="102" t="s">
        <v>375</v>
      </c>
      <c r="C14" s="100">
        <v>1349588.64</v>
      </c>
    </row>
    <row r="15" spans="1:3" ht="9.75" customHeight="1" x14ac:dyDescent="0.25">
      <c r="A15" s="101">
        <v>2.7</v>
      </c>
      <c r="B15" s="102" t="s">
        <v>376</v>
      </c>
      <c r="C15" s="100">
        <v>0</v>
      </c>
    </row>
    <row r="16" spans="1:3" ht="9.75" customHeight="1" x14ac:dyDescent="0.25">
      <c r="A16" s="101">
        <v>2.8</v>
      </c>
      <c r="B16" s="102" t="s">
        <v>377</v>
      </c>
      <c r="C16" s="100">
        <v>0</v>
      </c>
    </row>
    <row r="17" spans="1:3" ht="9.75" customHeight="1" x14ac:dyDescent="0.25">
      <c r="A17" s="101">
        <v>2.9</v>
      </c>
      <c r="B17" s="102" t="s">
        <v>379</v>
      </c>
      <c r="C17" s="100">
        <v>0</v>
      </c>
    </row>
    <row r="18" spans="1:3" ht="9.75" customHeight="1" x14ac:dyDescent="0.25">
      <c r="A18" s="101" t="s">
        <v>547</v>
      </c>
      <c r="B18" s="102" t="s">
        <v>548</v>
      </c>
      <c r="C18" s="100">
        <v>43369704.240000002</v>
      </c>
    </row>
    <row r="19" spans="1:3" ht="9.75" customHeight="1" x14ac:dyDescent="0.25">
      <c r="A19" s="101" t="s">
        <v>549</v>
      </c>
      <c r="B19" s="102" t="s">
        <v>385</v>
      </c>
      <c r="C19" s="100">
        <v>292405.84000000003</v>
      </c>
    </row>
    <row r="20" spans="1:3" ht="9.75" customHeight="1" x14ac:dyDescent="0.25">
      <c r="A20" s="101" t="s">
        <v>550</v>
      </c>
      <c r="B20" s="102" t="s">
        <v>551</v>
      </c>
      <c r="C20" s="100">
        <v>0</v>
      </c>
    </row>
    <row r="21" spans="1:3" ht="9.75" customHeight="1" x14ac:dyDescent="0.25">
      <c r="A21" s="101" t="s">
        <v>552</v>
      </c>
      <c r="B21" s="102" t="s">
        <v>553</v>
      </c>
      <c r="C21" s="100">
        <v>703756.18</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36484101.43</v>
      </c>
    </row>
    <row r="32" spans="1:3" ht="9.75" customHeight="1" x14ac:dyDescent="0.25">
      <c r="A32" s="101" t="s">
        <v>571</v>
      </c>
      <c r="B32" s="102" t="s">
        <v>277</v>
      </c>
      <c r="C32" s="100">
        <v>3697146.91</v>
      </c>
    </row>
    <row r="33" spans="1:3" ht="9.75" customHeight="1" x14ac:dyDescent="0.25">
      <c r="A33" s="101" t="s">
        <v>572</v>
      </c>
      <c r="B33" s="102" t="s">
        <v>287</v>
      </c>
      <c r="C33" s="100">
        <v>0</v>
      </c>
    </row>
    <row r="34" spans="1:3" ht="9.75" customHeight="1" x14ac:dyDescent="0.25">
      <c r="A34" s="101" t="s">
        <v>573</v>
      </c>
      <c r="B34" s="102" t="s">
        <v>290</v>
      </c>
      <c r="C34" s="100">
        <v>25208613.989999998</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0</v>
      </c>
    </row>
    <row r="38" spans="1:3" ht="9.75" customHeight="1" x14ac:dyDescent="0.25">
      <c r="A38" s="101" t="s">
        <v>578</v>
      </c>
      <c r="B38" s="99" t="s">
        <v>579</v>
      </c>
      <c r="C38" s="108">
        <v>7578340.5300000003</v>
      </c>
    </row>
    <row r="39" spans="1:3" ht="7.5" customHeight="1" x14ac:dyDescent="0.25">
      <c r="A39" s="96"/>
      <c r="B39" s="109"/>
      <c r="C39" s="110"/>
    </row>
    <row r="40" spans="1:3" ht="9.75" customHeight="1" x14ac:dyDescent="0.25">
      <c r="A40" s="111" t="s">
        <v>580</v>
      </c>
      <c r="B40" s="70"/>
      <c r="C40" s="133">
        <f>C6-C8+C31</f>
        <v>124479997.72</v>
      </c>
    </row>
    <row r="41" spans="1:3" ht="9.75" customHeight="1" x14ac:dyDescent="0.25">
      <c r="A41" s="5"/>
      <c r="B41" s="5"/>
      <c r="C41" s="5"/>
    </row>
    <row r="42" spans="1:3" ht="24.75" customHeight="1" x14ac:dyDescent="0.25">
      <c r="A42" s="5"/>
      <c r="B42" s="523" t="s">
        <v>309</v>
      </c>
      <c r="C42" s="523"/>
    </row>
    <row r="44" spans="1:3" ht="15" customHeight="1" x14ac:dyDescent="0.25">
      <c r="A44" s="275"/>
      <c r="B44" s="275"/>
      <c r="C44" s="275"/>
    </row>
    <row r="45" spans="1:3" ht="15" customHeight="1" x14ac:dyDescent="0.25">
      <c r="A45" s="275"/>
      <c r="B45" s="275"/>
      <c r="C45" s="275"/>
    </row>
    <row r="46" spans="1:3" ht="15" customHeight="1" x14ac:dyDescent="0.25">
      <c r="A46" s="275"/>
      <c r="B46" s="275"/>
      <c r="C46" s="275"/>
    </row>
    <row r="47" spans="1:3" ht="15" customHeight="1" x14ac:dyDescent="0.25">
      <c r="A47" s="275"/>
      <c r="B47" s="275"/>
      <c r="C47" s="275"/>
    </row>
    <row r="48" spans="1:3" ht="15" customHeight="1" x14ac:dyDescent="0.25">
      <c r="A48" s="275"/>
      <c r="B48" s="275"/>
      <c r="C48" s="275"/>
    </row>
  </sheetData>
  <mergeCells count="6">
    <mergeCell ref="B42:C42"/>
    <mergeCell ref="A1:C1"/>
    <mergeCell ref="A2:C2"/>
    <mergeCell ref="A3:C3"/>
    <mergeCell ref="A4:C4"/>
    <mergeCell ref="A5:B5"/>
  </mergeCells>
  <pageMargins left="0.7" right="0.7" top="0.75" bottom="0.75" header="0" footer="0"/>
  <pageSetup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J67"/>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2.85546875" customWidth="1"/>
    <col min="2" max="2" width="72.140625" customWidth="1"/>
    <col min="3" max="7" width="15.85546875" customWidth="1"/>
    <col min="8" max="8" width="11.85546875" customWidth="1"/>
    <col min="9" max="9" width="13.42578125" customWidth="1"/>
    <col min="10" max="10" width="13.140625" customWidth="1"/>
    <col min="11" max="26" width="9.140625" customWidth="1"/>
  </cols>
  <sheetData>
    <row r="1" spans="1:10" ht="11.25" customHeight="1" x14ac:dyDescent="0.25">
      <c r="A1" s="521" t="s">
        <v>1969</v>
      </c>
      <c r="B1" s="519"/>
      <c r="C1" s="519"/>
      <c r="D1" s="519"/>
      <c r="E1" s="519"/>
      <c r="F1" s="519"/>
      <c r="G1" s="113" t="s">
        <v>92</v>
      </c>
      <c r="H1" s="114">
        <v>2024</v>
      </c>
      <c r="I1" s="25"/>
      <c r="J1" s="25"/>
    </row>
    <row r="2" spans="1:10" ht="11.25" customHeight="1" x14ac:dyDescent="0.25">
      <c r="A2" s="521" t="s">
        <v>581</v>
      </c>
      <c r="B2" s="519"/>
      <c r="C2" s="519"/>
      <c r="D2" s="519"/>
      <c r="E2" s="519"/>
      <c r="F2" s="519"/>
      <c r="G2" s="113" t="s">
        <v>94</v>
      </c>
      <c r="H2" s="114" t="s">
        <v>636</v>
      </c>
      <c r="I2" s="25"/>
      <c r="J2" s="25"/>
    </row>
    <row r="3" spans="1:10" ht="11.25" customHeight="1" x14ac:dyDescent="0.25">
      <c r="A3" s="521" t="s">
        <v>1970</v>
      </c>
      <c r="B3" s="519"/>
      <c r="C3" s="519"/>
      <c r="D3" s="519"/>
      <c r="E3" s="519"/>
      <c r="F3" s="519"/>
      <c r="G3" s="113" t="s">
        <v>95</v>
      </c>
      <c r="H3" s="114" t="s">
        <v>638</v>
      </c>
      <c r="I3" s="25"/>
      <c r="J3" s="25"/>
    </row>
    <row r="4" spans="1:10" ht="11.25" customHeight="1" x14ac:dyDescent="0.25">
      <c r="A4" s="521" t="s">
        <v>96</v>
      </c>
      <c r="B4" s="519"/>
      <c r="C4" s="519"/>
      <c r="D4" s="519"/>
      <c r="E4" s="519"/>
      <c r="F4" s="519"/>
      <c r="G4" s="113"/>
      <c r="H4" s="114"/>
      <c r="I4" s="25"/>
      <c r="J4" s="25"/>
    </row>
    <row r="5" spans="1:10" ht="9.75" customHeight="1" x14ac:dyDescent="0.25">
      <c r="A5" s="128" t="s">
        <v>97</v>
      </c>
      <c r="B5" s="115"/>
      <c r="C5" s="115"/>
      <c r="D5" s="115"/>
      <c r="E5" s="115"/>
      <c r="F5" s="115"/>
      <c r="G5" s="115"/>
      <c r="H5" s="115"/>
      <c r="I5" s="25"/>
      <c r="J5" s="25"/>
    </row>
    <row r="6" spans="1:10" ht="9.75" customHeight="1" x14ac:dyDescent="0.25">
      <c r="A6" s="25"/>
      <c r="B6" s="25"/>
      <c r="C6" s="25"/>
      <c r="D6" s="25"/>
      <c r="E6" s="25"/>
      <c r="F6" s="25"/>
      <c r="G6" s="25"/>
      <c r="H6" s="25"/>
      <c r="I6" s="25"/>
      <c r="J6" s="25"/>
    </row>
    <row r="7" spans="1:10" ht="9.75" customHeight="1" x14ac:dyDescent="0.25">
      <c r="A7" s="25"/>
      <c r="B7" s="25"/>
      <c r="C7" s="25"/>
      <c r="D7" s="25"/>
      <c r="E7" s="25"/>
      <c r="F7" s="25"/>
      <c r="G7" s="25"/>
      <c r="H7" s="25"/>
      <c r="I7" s="25"/>
      <c r="J7" s="25"/>
    </row>
    <row r="8" spans="1:10" ht="24.75" customHeight="1" x14ac:dyDescent="0.25">
      <c r="A8" s="116" t="s">
        <v>99</v>
      </c>
      <c r="B8" s="116" t="s">
        <v>528</v>
      </c>
      <c r="C8" s="117" t="s">
        <v>582</v>
      </c>
      <c r="D8" s="117" t="s">
        <v>583</v>
      </c>
      <c r="E8" s="117" t="s">
        <v>584</v>
      </c>
      <c r="F8" s="117" t="s">
        <v>585</v>
      </c>
      <c r="G8" s="117" t="s">
        <v>586</v>
      </c>
      <c r="H8" s="117" t="s">
        <v>587</v>
      </c>
      <c r="I8" s="117" t="s">
        <v>588</v>
      </c>
      <c r="J8" s="117" t="s">
        <v>589</v>
      </c>
    </row>
    <row r="9" spans="1:10" ht="9.75" customHeight="1" x14ac:dyDescent="0.25">
      <c r="A9" s="59">
        <v>7000</v>
      </c>
      <c r="B9" s="60" t="s">
        <v>590</v>
      </c>
      <c r="C9" s="62"/>
      <c r="D9" s="62"/>
      <c r="E9" s="62"/>
      <c r="F9" s="62"/>
      <c r="G9" s="62"/>
      <c r="H9" s="62"/>
      <c r="I9" s="62"/>
      <c r="J9" s="62"/>
    </row>
    <row r="10" spans="1:10" ht="9.75" customHeight="1" x14ac:dyDescent="0.25">
      <c r="A10" s="25">
        <v>7110</v>
      </c>
      <c r="B10" s="67" t="s">
        <v>586</v>
      </c>
      <c r="C10" s="54">
        <v>0</v>
      </c>
      <c r="D10" s="54">
        <v>0</v>
      </c>
      <c r="E10" s="54">
        <v>0</v>
      </c>
      <c r="F10" s="54">
        <v>0</v>
      </c>
      <c r="G10" s="25"/>
      <c r="H10" s="25"/>
      <c r="I10" s="25"/>
      <c r="J10" s="25"/>
    </row>
    <row r="11" spans="1:10" ht="9.75" customHeight="1" x14ac:dyDescent="0.25">
      <c r="A11" s="25">
        <v>7120</v>
      </c>
      <c r="B11" s="67" t="s">
        <v>591</v>
      </c>
      <c r="C11" s="54">
        <v>0</v>
      </c>
      <c r="D11" s="54">
        <v>0</v>
      </c>
      <c r="E11" s="54">
        <v>0</v>
      </c>
      <c r="F11" s="54">
        <v>0</v>
      </c>
      <c r="G11" s="25"/>
      <c r="H11" s="25"/>
      <c r="I11" s="25"/>
      <c r="J11" s="25"/>
    </row>
    <row r="12" spans="1:10" ht="9.75" customHeight="1" x14ac:dyDescent="0.25">
      <c r="A12" s="25">
        <v>7130</v>
      </c>
      <c r="B12" s="67" t="s">
        <v>592</v>
      </c>
      <c r="C12" s="54">
        <v>0</v>
      </c>
      <c r="D12" s="54">
        <v>0</v>
      </c>
      <c r="E12" s="54">
        <v>0</v>
      </c>
      <c r="F12" s="54">
        <v>0</v>
      </c>
      <c r="G12" s="25"/>
      <c r="H12" s="25"/>
      <c r="I12" s="25"/>
      <c r="J12" s="25"/>
    </row>
    <row r="13" spans="1:10" ht="9.75" customHeight="1" x14ac:dyDescent="0.25">
      <c r="A13" s="25">
        <v>7140</v>
      </c>
      <c r="B13" s="67" t="s">
        <v>593</v>
      </c>
      <c r="C13" s="54">
        <v>0</v>
      </c>
      <c r="D13" s="54">
        <v>0</v>
      </c>
      <c r="E13" s="54">
        <v>0</v>
      </c>
      <c r="F13" s="54">
        <v>0</v>
      </c>
      <c r="G13" s="25"/>
      <c r="H13" s="25"/>
      <c r="I13" s="25"/>
      <c r="J13" s="25"/>
    </row>
    <row r="14" spans="1:10" ht="9.75" customHeight="1" x14ac:dyDescent="0.25">
      <c r="A14" s="25">
        <v>7150</v>
      </c>
      <c r="B14" s="67" t="s">
        <v>594</v>
      </c>
      <c r="C14" s="54">
        <v>0</v>
      </c>
      <c r="D14" s="54">
        <v>0</v>
      </c>
      <c r="E14" s="54">
        <v>0</v>
      </c>
      <c r="F14" s="54">
        <v>0</v>
      </c>
      <c r="G14" s="25"/>
      <c r="H14" s="25"/>
      <c r="I14" s="25"/>
      <c r="J14" s="25"/>
    </row>
    <row r="15" spans="1:10" ht="9.75" customHeight="1" x14ac:dyDescent="0.25">
      <c r="A15" s="25">
        <v>7160</v>
      </c>
      <c r="B15" s="67" t="s">
        <v>595</v>
      </c>
      <c r="C15" s="54">
        <v>0</v>
      </c>
      <c r="D15" s="54">
        <v>0</v>
      </c>
      <c r="E15" s="54">
        <v>0</v>
      </c>
      <c r="F15" s="54">
        <v>0</v>
      </c>
      <c r="G15" s="25"/>
      <c r="H15" s="25"/>
      <c r="I15" s="25"/>
      <c r="J15" s="25"/>
    </row>
    <row r="16" spans="1:10" ht="9.75" customHeight="1" x14ac:dyDescent="0.25">
      <c r="A16" s="25">
        <v>7210</v>
      </c>
      <c r="B16" s="67" t="s">
        <v>596</v>
      </c>
      <c r="C16" s="54">
        <v>0</v>
      </c>
      <c r="D16" s="54">
        <v>0</v>
      </c>
      <c r="E16" s="54">
        <v>0</v>
      </c>
      <c r="F16" s="54">
        <v>0</v>
      </c>
      <c r="G16" s="25"/>
      <c r="H16" s="25"/>
      <c r="I16" s="25"/>
      <c r="J16" s="25"/>
    </row>
    <row r="17" spans="1:10" ht="9.75" customHeight="1" x14ac:dyDescent="0.25">
      <c r="A17" s="25">
        <v>7220</v>
      </c>
      <c r="B17" s="67" t="s">
        <v>597</v>
      </c>
      <c r="C17" s="54">
        <v>0</v>
      </c>
      <c r="D17" s="54">
        <v>0</v>
      </c>
      <c r="E17" s="54">
        <v>0</v>
      </c>
      <c r="F17" s="54">
        <v>0</v>
      </c>
      <c r="G17" s="25"/>
      <c r="H17" s="25"/>
      <c r="I17" s="25"/>
      <c r="J17" s="25"/>
    </row>
    <row r="18" spans="1:10" ht="9.75" customHeight="1" x14ac:dyDescent="0.25">
      <c r="A18" s="25">
        <v>7230</v>
      </c>
      <c r="B18" s="67" t="s">
        <v>598</v>
      </c>
      <c r="C18" s="54">
        <v>0</v>
      </c>
      <c r="D18" s="54">
        <v>0</v>
      </c>
      <c r="E18" s="54">
        <v>0</v>
      </c>
      <c r="F18" s="54">
        <v>0</v>
      </c>
      <c r="G18" s="25"/>
      <c r="H18" s="25"/>
      <c r="I18" s="25"/>
      <c r="J18" s="25"/>
    </row>
    <row r="19" spans="1:10" ht="9.75" customHeight="1" x14ac:dyDescent="0.25">
      <c r="A19" s="25">
        <v>7240</v>
      </c>
      <c r="B19" s="67" t="s">
        <v>599</v>
      </c>
      <c r="C19" s="54">
        <v>0</v>
      </c>
      <c r="D19" s="54">
        <v>0</v>
      </c>
      <c r="E19" s="54">
        <v>0</v>
      </c>
      <c r="F19" s="54">
        <v>0</v>
      </c>
      <c r="G19" s="25"/>
      <c r="H19" s="25"/>
      <c r="I19" s="25"/>
      <c r="J19" s="25"/>
    </row>
    <row r="20" spans="1:10" ht="9.75" customHeight="1" x14ac:dyDescent="0.25">
      <c r="A20" s="25">
        <v>7250</v>
      </c>
      <c r="B20" s="67" t="s">
        <v>600</v>
      </c>
      <c r="C20" s="54">
        <v>0</v>
      </c>
      <c r="D20" s="54">
        <v>0</v>
      </c>
      <c r="E20" s="54">
        <v>0</v>
      </c>
      <c r="F20" s="54">
        <v>0</v>
      </c>
      <c r="G20" s="25"/>
      <c r="H20" s="25"/>
      <c r="I20" s="25"/>
      <c r="J20" s="25"/>
    </row>
    <row r="21" spans="1:10" ht="9.75" customHeight="1" x14ac:dyDescent="0.25">
      <c r="A21" s="25">
        <v>7260</v>
      </c>
      <c r="B21" s="67" t="s">
        <v>601</v>
      </c>
      <c r="C21" s="54">
        <v>0</v>
      </c>
      <c r="D21" s="54">
        <v>0</v>
      </c>
      <c r="E21" s="54">
        <v>0</v>
      </c>
      <c r="F21" s="54">
        <v>0</v>
      </c>
      <c r="G21" s="25"/>
      <c r="H21" s="25"/>
      <c r="I21" s="25"/>
      <c r="J21" s="25"/>
    </row>
    <row r="22" spans="1:10" ht="9.75" customHeight="1" x14ac:dyDescent="0.25">
      <c r="A22" s="25">
        <v>7310</v>
      </c>
      <c r="B22" s="67" t="s">
        <v>602</v>
      </c>
      <c r="C22" s="54">
        <v>0</v>
      </c>
      <c r="D22" s="54">
        <v>0</v>
      </c>
      <c r="E22" s="54">
        <v>0</v>
      </c>
      <c r="F22" s="54">
        <v>0</v>
      </c>
      <c r="G22" s="25"/>
      <c r="H22" s="25"/>
      <c r="I22" s="25"/>
      <c r="J22" s="25"/>
    </row>
    <row r="23" spans="1:10" ht="9.75" customHeight="1" x14ac:dyDescent="0.25">
      <c r="A23" s="25">
        <v>7320</v>
      </c>
      <c r="B23" s="67" t="s">
        <v>603</v>
      </c>
      <c r="C23" s="54">
        <v>0</v>
      </c>
      <c r="D23" s="54">
        <v>0</v>
      </c>
      <c r="E23" s="54">
        <v>0</v>
      </c>
      <c r="F23" s="54">
        <v>0</v>
      </c>
      <c r="G23" s="25"/>
      <c r="H23" s="25"/>
      <c r="I23" s="25"/>
      <c r="J23" s="25"/>
    </row>
    <row r="24" spans="1:10" ht="9.75" customHeight="1" x14ac:dyDescent="0.25">
      <c r="A24" s="25">
        <v>7330</v>
      </c>
      <c r="B24" s="67" t="s">
        <v>604</v>
      </c>
      <c r="C24" s="54">
        <v>0</v>
      </c>
      <c r="D24" s="54">
        <v>0</v>
      </c>
      <c r="E24" s="54">
        <v>0</v>
      </c>
      <c r="F24" s="54">
        <v>0</v>
      </c>
      <c r="G24" s="25"/>
      <c r="H24" s="25"/>
      <c r="I24" s="25"/>
      <c r="J24" s="25"/>
    </row>
    <row r="25" spans="1:10" ht="9.75" customHeight="1" x14ac:dyDescent="0.25">
      <c r="A25" s="25">
        <v>7340</v>
      </c>
      <c r="B25" s="67" t="s">
        <v>605</v>
      </c>
      <c r="C25" s="54">
        <v>0</v>
      </c>
      <c r="D25" s="54">
        <v>0</v>
      </c>
      <c r="E25" s="54">
        <v>0</v>
      </c>
      <c r="F25" s="54">
        <v>0</v>
      </c>
      <c r="G25" s="25"/>
      <c r="H25" s="25"/>
      <c r="I25" s="25"/>
      <c r="J25" s="25"/>
    </row>
    <row r="26" spans="1:10" ht="9.75" customHeight="1" x14ac:dyDescent="0.25">
      <c r="A26" s="25">
        <v>7350</v>
      </c>
      <c r="B26" s="67" t="s">
        <v>606</v>
      </c>
      <c r="C26" s="54">
        <v>0</v>
      </c>
      <c r="D26" s="54">
        <v>0</v>
      </c>
      <c r="E26" s="54">
        <v>0</v>
      </c>
      <c r="F26" s="54">
        <v>0</v>
      </c>
      <c r="G26" s="25"/>
      <c r="H26" s="25"/>
      <c r="I26" s="25"/>
      <c r="J26" s="25"/>
    </row>
    <row r="27" spans="1:10" ht="9.75" customHeight="1" x14ac:dyDescent="0.25">
      <c r="A27" s="25">
        <v>7360</v>
      </c>
      <c r="B27" s="67" t="s">
        <v>607</v>
      </c>
      <c r="C27" s="54">
        <v>0</v>
      </c>
      <c r="D27" s="54">
        <v>0</v>
      </c>
      <c r="E27" s="54">
        <v>0</v>
      </c>
      <c r="F27" s="54">
        <v>0</v>
      </c>
      <c r="G27" s="25"/>
      <c r="H27" s="25"/>
      <c r="I27" s="25"/>
      <c r="J27" s="25"/>
    </row>
    <row r="28" spans="1:10" ht="9.75" customHeight="1" x14ac:dyDescent="0.25">
      <c r="A28" s="25">
        <v>7410</v>
      </c>
      <c r="B28" s="67" t="s">
        <v>608</v>
      </c>
      <c r="C28" s="54">
        <v>0</v>
      </c>
      <c r="D28" s="54">
        <v>0</v>
      </c>
      <c r="E28" s="54">
        <v>0</v>
      </c>
      <c r="F28" s="54">
        <v>0</v>
      </c>
      <c r="G28" s="25"/>
      <c r="H28" s="25"/>
      <c r="I28" s="25"/>
      <c r="J28" s="25"/>
    </row>
    <row r="29" spans="1:10" ht="9.75" customHeight="1" x14ac:dyDescent="0.25">
      <c r="A29" s="25">
        <v>7420</v>
      </c>
      <c r="B29" s="67" t="s">
        <v>609</v>
      </c>
      <c r="C29" s="54">
        <v>0</v>
      </c>
      <c r="D29" s="54">
        <v>0</v>
      </c>
      <c r="E29" s="54">
        <v>0</v>
      </c>
      <c r="F29" s="54">
        <v>0</v>
      </c>
      <c r="G29" s="25"/>
      <c r="H29" s="25"/>
      <c r="I29" s="25"/>
      <c r="J29" s="25"/>
    </row>
    <row r="30" spans="1:10" ht="9.75" customHeight="1" x14ac:dyDescent="0.25">
      <c r="A30" s="25">
        <v>7510</v>
      </c>
      <c r="B30" s="67" t="s">
        <v>610</v>
      </c>
      <c r="C30" s="54">
        <v>0</v>
      </c>
      <c r="D30" s="54">
        <v>0</v>
      </c>
      <c r="E30" s="54">
        <v>0</v>
      </c>
      <c r="F30" s="54">
        <v>0</v>
      </c>
      <c r="G30" s="25"/>
      <c r="H30" s="25"/>
      <c r="I30" s="25"/>
      <c r="J30" s="25"/>
    </row>
    <row r="31" spans="1:10" ht="9.75" customHeight="1" x14ac:dyDescent="0.25">
      <c r="A31" s="25">
        <v>7520</v>
      </c>
      <c r="B31" s="67" t="s">
        <v>611</v>
      </c>
      <c r="C31" s="54">
        <v>0</v>
      </c>
      <c r="D31" s="54">
        <v>0</v>
      </c>
      <c r="E31" s="54">
        <v>0</v>
      </c>
      <c r="F31" s="54">
        <v>0</v>
      </c>
      <c r="G31" s="25"/>
      <c r="H31" s="25"/>
      <c r="I31" s="25"/>
      <c r="J31" s="25"/>
    </row>
    <row r="32" spans="1:10" ht="9.75" customHeight="1" x14ac:dyDescent="0.25">
      <c r="A32" s="25">
        <v>7610</v>
      </c>
      <c r="B32" s="67" t="s">
        <v>612</v>
      </c>
      <c r="C32" s="54">
        <v>0</v>
      </c>
      <c r="D32" s="54">
        <v>0</v>
      </c>
      <c r="E32" s="54">
        <v>0</v>
      </c>
      <c r="F32" s="54">
        <v>0</v>
      </c>
      <c r="G32" s="25"/>
      <c r="H32" s="25"/>
      <c r="I32" s="25"/>
      <c r="J32" s="25"/>
    </row>
    <row r="33" spans="1:10" ht="9.75" customHeight="1" x14ac:dyDescent="0.25">
      <c r="A33" s="25">
        <v>7620</v>
      </c>
      <c r="B33" s="67" t="s">
        <v>613</v>
      </c>
      <c r="C33" s="54">
        <v>0</v>
      </c>
      <c r="D33" s="54">
        <v>0</v>
      </c>
      <c r="E33" s="54">
        <v>0</v>
      </c>
      <c r="F33" s="54">
        <v>0</v>
      </c>
      <c r="G33" s="25"/>
      <c r="H33" s="25"/>
      <c r="I33" s="25"/>
      <c r="J33" s="25"/>
    </row>
    <row r="34" spans="1:10" ht="9.75" customHeight="1" x14ac:dyDescent="0.25">
      <c r="A34" s="25">
        <v>7630</v>
      </c>
      <c r="B34" s="67" t="s">
        <v>614</v>
      </c>
      <c r="C34" s="54">
        <v>0</v>
      </c>
      <c r="D34" s="54">
        <v>0</v>
      </c>
      <c r="E34" s="54">
        <v>0</v>
      </c>
      <c r="F34" s="54">
        <v>0</v>
      </c>
      <c r="G34" s="25"/>
      <c r="H34" s="25"/>
      <c r="I34" s="25"/>
      <c r="J34" s="25"/>
    </row>
    <row r="35" spans="1:10" ht="9.75" customHeight="1" x14ac:dyDescent="0.25">
      <c r="A35" s="25">
        <v>7640</v>
      </c>
      <c r="B35" s="67" t="s">
        <v>615</v>
      </c>
      <c r="C35" s="54">
        <v>0</v>
      </c>
      <c r="D35" s="54">
        <v>0</v>
      </c>
      <c r="E35" s="54">
        <v>0</v>
      </c>
      <c r="F35" s="54">
        <v>0</v>
      </c>
      <c r="G35" s="25"/>
      <c r="H35" s="25"/>
      <c r="I35" s="25"/>
      <c r="J35" s="25"/>
    </row>
    <row r="36" spans="1:10" ht="9.75" customHeight="1" x14ac:dyDescent="0.25">
      <c r="A36" s="25"/>
      <c r="B36" s="25"/>
      <c r="C36" s="54"/>
      <c r="D36" s="54"/>
      <c r="E36" s="54"/>
      <c r="F36" s="54"/>
      <c r="G36" s="25"/>
      <c r="H36" s="25"/>
      <c r="I36" s="25"/>
      <c r="J36" s="25"/>
    </row>
    <row r="37" spans="1:10" ht="9.75" customHeight="1" x14ac:dyDescent="0.25">
      <c r="A37" s="59">
        <v>8000</v>
      </c>
      <c r="B37" s="60" t="s">
        <v>616</v>
      </c>
      <c r="C37" s="62"/>
      <c r="D37" s="62"/>
      <c r="E37" s="62"/>
      <c r="F37" s="62"/>
      <c r="G37" s="62"/>
      <c r="H37" s="62"/>
      <c r="I37" s="62"/>
      <c r="J37" s="62"/>
    </row>
    <row r="38" spans="1:10" ht="9.75" customHeight="1" thickBot="1" x14ac:dyDescent="0.3">
      <c r="A38" s="25"/>
      <c r="B38" s="25"/>
      <c r="C38" s="25"/>
      <c r="D38" s="25"/>
      <c r="E38" s="25"/>
      <c r="F38" s="25"/>
      <c r="G38" s="25"/>
      <c r="H38" s="25"/>
      <c r="I38" s="25"/>
      <c r="J38" s="25"/>
    </row>
    <row r="39" spans="1:10" ht="9.75" customHeight="1" x14ac:dyDescent="0.25">
      <c r="A39" s="25"/>
      <c r="B39" s="536" t="s">
        <v>617</v>
      </c>
      <c r="C39" s="537"/>
      <c r="D39" s="25"/>
      <c r="E39" s="25"/>
      <c r="F39" s="25"/>
      <c r="G39" s="25"/>
      <c r="H39" s="25"/>
      <c r="I39" s="25"/>
      <c r="J39" s="25"/>
    </row>
    <row r="40" spans="1:10" ht="9.75" customHeight="1" x14ac:dyDescent="0.25">
      <c r="A40" s="25"/>
      <c r="B40" s="137" t="s">
        <v>528</v>
      </c>
      <c r="C40" s="138">
        <v>2024</v>
      </c>
      <c r="D40" s="25"/>
      <c r="E40" s="25"/>
      <c r="F40" s="25"/>
      <c r="G40" s="25"/>
      <c r="H40" s="25"/>
      <c r="I40" s="25"/>
      <c r="J40" s="25"/>
    </row>
    <row r="41" spans="1:10" ht="9.75" customHeight="1" x14ac:dyDescent="0.25">
      <c r="A41" s="25">
        <v>8110</v>
      </c>
      <c r="B41" s="120" t="s">
        <v>618</v>
      </c>
      <c r="C41" s="196">
        <v>138956679</v>
      </c>
      <c r="D41" s="25"/>
      <c r="E41" s="25"/>
      <c r="F41" s="25"/>
      <c r="G41" s="25"/>
      <c r="H41" s="25"/>
      <c r="I41" s="25"/>
      <c r="J41" s="25"/>
    </row>
    <row r="42" spans="1:10" ht="9.75" customHeight="1" x14ac:dyDescent="0.25">
      <c r="A42" s="25">
        <v>8120</v>
      </c>
      <c r="B42" s="120" t="s">
        <v>619</v>
      </c>
      <c r="C42" s="196">
        <v>-41029887.610000014</v>
      </c>
      <c r="D42" s="25"/>
      <c r="E42" s="25"/>
      <c r="F42" s="25"/>
      <c r="G42" s="25"/>
      <c r="H42" s="25"/>
      <c r="I42" s="25"/>
      <c r="J42" s="25"/>
    </row>
    <row r="43" spans="1:10" ht="9.75" customHeight="1" x14ac:dyDescent="0.25">
      <c r="A43" s="25">
        <v>8130</v>
      </c>
      <c r="B43" s="120" t="s">
        <v>620</v>
      </c>
      <c r="C43" s="196">
        <v>54615657</v>
      </c>
      <c r="D43" s="25"/>
      <c r="E43" s="25"/>
      <c r="F43" s="25"/>
      <c r="G43" s="25"/>
      <c r="H43" s="25"/>
      <c r="I43" s="25"/>
      <c r="J43" s="25"/>
    </row>
    <row r="44" spans="1:10" ht="9.75" customHeight="1" x14ac:dyDescent="0.25">
      <c r="A44" s="25">
        <v>8140</v>
      </c>
      <c r="B44" s="120" t="s">
        <v>621</v>
      </c>
      <c r="C44" s="196">
        <v>152542448.38999999</v>
      </c>
      <c r="D44" s="25"/>
      <c r="E44" s="25"/>
      <c r="F44" s="25"/>
      <c r="G44" s="25"/>
      <c r="H44" s="25"/>
      <c r="I44" s="25"/>
      <c r="J44" s="25"/>
    </row>
    <row r="45" spans="1:10" ht="9.75" customHeight="1" thickBot="1" x14ac:dyDescent="0.3">
      <c r="A45" s="25">
        <v>8150</v>
      </c>
      <c r="B45" s="122" t="s">
        <v>622</v>
      </c>
      <c r="C45" s="197">
        <v>152542448.38999999</v>
      </c>
      <c r="D45" s="25"/>
      <c r="E45" s="25"/>
      <c r="F45" s="25"/>
      <c r="G45" s="25"/>
      <c r="H45" s="25"/>
      <c r="I45" s="25"/>
      <c r="J45" s="25"/>
    </row>
    <row r="46" spans="1:10" ht="9.75" customHeight="1" x14ac:dyDescent="0.25">
      <c r="A46" s="25"/>
      <c r="B46" s="25"/>
      <c r="C46" s="25"/>
      <c r="D46" s="25"/>
      <c r="E46" s="25"/>
      <c r="F46" s="25"/>
      <c r="G46" s="25"/>
      <c r="H46" s="25"/>
      <c r="I46" s="25"/>
      <c r="J46" s="25"/>
    </row>
    <row r="47" spans="1:10" ht="9.75" customHeight="1" thickBot="1" x14ac:dyDescent="0.3">
      <c r="A47" s="25"/>
      <c r="B47" s="25"/>
      <c r="C47" s="25"/>
      <c r="D47" s="25"/>
      <c r="E47" s="25"/>
      <c r="F47" s="25"/>
      <c r="G47" s="25"/>
      <c r="H47" s="25"/>
      <c r="I47" s="25"/>
      <c r="J47" s="25"/>
    </row>
    <row r="48" spans="1:10" ht="9.75" customHeight="1" x14ac:dyDescent="0.25">
      <c r="A48" s="25"/>
      <c r="B48" s="536" t="s">
        <v>623</v>
      </c>
      <c r="C48" s="537"/>
      <c r="D48" s="25"/>
      <c r="E48" s="25"/>
      <c r="F48" s="25"/>
      <c r="G48" s="25"/>
      <c r="H48" s="25"/>
      <c r="I48" s="25"/>
      <c r="J48" s="25"/>
    </row>
    <row r="49" spans="1:4" ht="9.75" customHeight="1" x14ac:dyDescent="0.25">
      <c r="A49" s="25"/>
      <c r="B49" s="137" t="s">
        <v>528</v>
      </c>
      <c r="C49" s="138">
        <v>2024</v>
      </c>
    </row>
    <row r="50" spans="1:4" ht="9.75" customHeight="1" x14ac:dyDescent="0.25">
      <c r="A50" s="25">
        <v>8210</v>
      </c>
      <c r="B50" s="120" t="s">
        <v>624</v>
      </c>
      <c r="C50" s="196">
        <v>-138956679</v>
      </c>
    </row>
    <row r="51" spans="1:4" ht="9.75" customHeight="1" x14ac:dyDescent="0.25">
      <c r="A51" s="25">
        <v>8220</v>
      </c>
      <c r="B51" s="120" t="s">
        <v>625</v>
      </c>
      <c r="C51" s="196">
        <v>59073231.5</v>
      </c>
    </row>
    <row r="52" spans="1:4" ht="9.75" customHeight="1" x14ac:dyDescent="0.25">
      <c r="A52" s="25">
        <v>8230</v>
      </c>
      <c r="B52" s="120" t="s">
        <v>626</v>
      </c>
      <c r="C52" s="196">
        <v>-54615657</v>
      </c>
    </row>
    <row r="53" spans="1:4" ht="9.75" customHeight="1" x14ac:dyDescent="0.25">
      <c r="A53" s="25">
        <v>8240</v>
      </c>
      <c r="B53" s="120" t="s">
        <v>627</v>
      </c>
      <c r="C53" s="196">
        <v>134499104.5</v>
      </c>
    </row>
    <row r="54" spans="1:4" ht="9.75" customHeight="1" x14ac:dyDescent="0.25">
      <c r="A54" s="25">
        <v>8250</v>
      </c>
      <c r="B54" s="120" t="s">
        <v>628</v>
      </c>
      <c r="C54" s="196">
        <v>134499104.5</v>
      </c>
    </row>
    <row r="55" spans="1:4" ht="9.75" customHeight="1" x14ac:dyDescent="0.25">
      <c r="A55" s="25">
        <v>8260</v>
      </c>
      <c r="B55" s="120" t="s">
        <v>629</v>
      </c>
      <c r="C55" s="196">
        <v>129272255.58</v>
      </c>
    </row>
    <row r="56" spans="1:4" ht="9.75" customHeight="1" thickBot="1" x14ac:dyDescent="0.3">
      <c r="A56" s="25">
        <v>8270</v>
      </c>
      <c r="B56" s="122" t="s">
        <v>630</v>
      </c>
      <c r="C56" s="197">
        <v>129272255.58</v>
      </c>
    </row>
    <row r="57" spans="1:4" ht="9.75" customHeight="1" x14ac:dyDescent="0.25">
      <c r="A57" s="25"/>
      <c r="B57" s="25"/>
      <c r="C57" s="25"/>
    </row>
    <row r="58" spans="1:4" ht="9.75" customHeight="1" x14ac:dyDescent="0.25">
      <c r="A58" s="25"/>
      <c r="B58" s="25"/>
      <c r="C58" s="25"/>
    </row>
    <row r="59" spans="1:4" ht="9.75" customHeight="1" x14ac:dyDescent="0.25">
      <c r="A59" s="25"/>
      <c r="B59" s="25" t="s">
        <v>309</v>
      </c>
      <c r="C59" s="25"/>
    </row>
    <row r="61" spans="1:4" ht="15" customHeight="1" x14ac:dyDescent="0.25">
      <c r="B61" s="153"/>
      <c r="C61" s="153"/>
      <c r="D61" s="153"/>
    </row>
    <row r="62" spans="1:4" ht="15" customHeight="1" x14ac:dyDescent="0.25">
      <c r="B62" s="153"/>
      <c r="C62" s="153"/>
      <c r="D62" s="153"/>
    </row>
    <row r="63" spans="1:4" ht="15" customHeight="1" x14ac:dyDescent="0.25">
      <c r="B63" s="153"/>
      <c r="C63" s="153"/>
      <c r="D63" s="153"/>
    </row>
    <row r="64" spans="1:4" ht="15" customHeight="1" x14ac:dyDescent="0.25">
      <c r="B64" s="153"/>
      <c r="C64" s="153"/>
      <c r="D64" s="153"/>
    </row>
    <row r="65" spans="2:4" ht="15" customHeight="1" x14ac:dyDescent="0.25">
      <c r="B65" s="153"/>
      <c r="C65" s="153"/>
      <c r="D65" s="153"/>
    </row>
    <row r="66" spans="2:4" ht="15" customHeight="1" x14ac:dyDescent="0.25">
      <c r="B66" s="153"/>
      <c r="C66" s="153"/>
      <c r="D66" s="153"/>
    </row>
    <row r="67" spans="2:4" ht="15" customHeight="1" x14ac:dyDescent="0.25">
      <c r="B67" s="153"/>
      <c r="C67" s="153"/>
      <c r="D67" s="153"/>
    </row>
  </sheetData>
  <mergeCells count="6">
    <mergeCell ref="B48:C48"/>
    <mergeCell ref="A1:F1"/>
    <mergeCell ref="A2:F2"/>
    <mergeCell ref="A3:F3"/>
    <mergeCell ref="A4:F4"/>
    <mergeCell ref="B39:C39"/>
  </mergeCells>
  <pageMargins left="0" right="0" top="0.74803149606299213" bottom="0.74803149606299213" header="0" footer="0"/>
  <pageSetup scale="67"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214"/>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72.85546875" customWidth="1"/>
    <col min="3" max="3" width="15.85546875" customWidth="1"/>
    <col min="4" max="4" width="11" customWidth="1"/>
    <col min="5" max="5" width="26.7109375" customWidth="1"/>
    <col min="6" max="26" width="9.140625" customWidth="1"/>
  </cols>
  <sheetData>
    <row r="1" spans="1:5" ht="11.25" customHeight="1" x14ac:dyDescent="0.25">
      <c r="A1" s="521" t="s">
        <v>1971</v>
      </c>
      <c r="B1" s="519"/>
      <c r="C1" s="519"/>
      <c r="D1" s="126" t="s">
        <v>92</v>
      </c>
      <c r="E1" s="114">
        <v>2024</v>
      </c>
    </row>
    <row r="2" spans="1:5" ht="11.25" customHeight="1" x14ac:dyDescent="0.25">
      <c r="A2" s="521" t="s">
        <v>93</v>
      </c>
      <c r="B2" s="519"/>
      <c r="C2" s="519"/>
      <c r="D2" s="126" t="s">
        <v>94</v>
      </c>
      <c r="E2" s="114" t="s">
        <v>636</v>
      </c>
    </row>
    <row r="3" spans="1:5" ht="11.25" customHeight="1" x14ac:dyDescent="0.25">
      <c r="A3" s="521" t="s">
        <v>1972</v>
      </c>
      <c r="B3" s="519"/>
      <c r="C3" s="519"/>
      <c r="D3" s="126" t="s">
        <v>95</v>
      </c>
      <c r="E3" s="114" t="s">
        <v>638</v>
      </c>
    </row>
    <row r="4" spans="1:5" ht="11.25" customHeight="1" x14ac:dyDescent="0.25">
      <c r="A4" s="521" t="s">
        <v>96</v>
      </c>
      <c r="B4" s="519"/>
      <c r="C4" s="519"/>
      <c r="D4" s="127"/>
      <c r="E4" s="127"/>
    </row>
    <row r="5" spans="1:5" ht="9.75" customHeight="1" x14ac:dyDescent="0.25">
      <c r="A5" s="128" t="s">
        <v>97</v>
      </c>
      <c r="B5" s="115"/>
      <c r="C5" s="115"/>
      <c r="D5" s="129"/>
      <c r="E5" s="115"/>
    </row>
    <row r="6" spans="1:5" ht="9.75" customHeight="1" x14ac:dyDescent="0.25">
      <c r="A6" s="25"/>
      <c r="B6" s="25"/>
      <c r="C6" s="25"/>
      <c r="D6" s="26"/>
      <c r="E6" s="25"/>
    </row>
    <row r="7" spans="1:5" ht="9.75" customHeight="1" x14ac:dyDescent="0.25">
      <c r="A7" s="115" t="s">
        <v>98</v>
      </c>
      <c r="B7" s="115"/>
      <c r="C7" s="115"/>
      <c r="D7" s="129"/>
      <c r="E7" s="115"/>
    </row>
    <row r="8" spans="1:5" ht="9.75" customHeight="1" x14ac:dyDescent="0.25">
      <c r="A8" s="28" t="s">
        <v>99</v>
      </c>
      <c r="B8" s="28" t="s">
        <v>100</v>
      </c>
      <c r="C8" s="27" t="s">
        <v>101</v>
      </c>
      <c r="D8" s="29" t="s">
        <v>102</v>
      </c>
      <c r="E8" s="27" t="s">
        <v>103</v>
      </c>
    </row>
    <row r="9" spans="1:5" ht="40.5" customHeight="1" x14ac:dyDescent="0.25">
      <c r="A9" s="30">
        <v>4000</v>
      </c>
      <c r="B9" s="31" t="s">
        <v>104</v>
      </c>
      <c r="C9" s="32">
        <v>177115505.66</v>
      </c>
      <c r="D9" s="33">
        <v>1</v>
      </c>
      <c r="E9" s="276" t="s">
        <v>1688</v>
      </c>
    </row>
    <row r="10" spans="1:5" ht="39" customHeight="1" x14ac:dyDescent="0.25">
      <c r="A10" s="30">
        <v>4100</v>
      </c>
      <c r="B10" s="31" t="s">
        <v>34</v>
      </c>
      <c r="C10" s="32">
        <v>11352496.270000001</v>
      </c>
      <c r="D10" s="33">
        <v>6.4096569228630024E-2</v>
      </c>
      <c r="E10" s="34" t="s">
        <v>1689</v>
      </c>
    </row>
    <row r="11" spans="1:5" ht="13.5" customHeight="1" x14ac:dyDescent="0.25">
      <c r="A11" s="30">
        <v>4110</v>
      </c>
      <c r="B11" s="31" t="s">
        <v>105</v>
      </c>
      <c r="C11" s="32">
        <v>0</v>
      </c>
      <c r="D11" s="33" t="str">
        <f t="shared" ref="D11:D20" si="0">IFERROR(C11/$C$12,"")</f>
        <v/>
      </c>
      <c r="E11" s="25"/>
    </row>
    <row r="12" spans="1:5" ht="13.5" customHeight="1" x14ac:dyDescent="0.25">
      <c r="A12" s="35">
        <v>4111</v>
      </c>
      <c r="B12" s="5" t="s">
        <v>107</v>
      </c>
      <c r="C12" s="36">
        <v>0</v>
      </c>
      <c r="D12" s="33" t="str">
        <f t="shared" si="0"/>
        <v/>
      </c>
      <c r="E12" s="25"/>
    </row>
    <row r="13" spans="1:5" ht="13.5" customHeight="1" x14ac:dyDescent="0.25">
      <c r="A13" s="35">
        <v>4112</v>
      </c>
      <c r="B13" s="5" t="s">
        <v>108</v>
      </c>
      <c r="C13" s="36">
        <v>0</v>
      </c>
      <c r="D13" s="33" t="str">
        <f t="shared" si="0"/>
        <v/>
      </c>
      <c r="E13" s="25"/>
    </row>
    <row r="14" spans="1:5" ht="13.5" customHeight="1" x14ac:dyDescent="0.25">
      <c r="A14" s="35">
        <v>4113</v>
      </c>
      <c r="B14" s="5" t="s">
        <v>109</v>
      </c>
      <c r="C14" s="36">
        <v>0</v>
      </c>
      <c r="D14" s="33" t="str">
        <f t="shared" si="0"/>
        <v/>
      </c>
      <c r="E14" s="25"/>
    </row>
    <row r="15" spans="1:5" ht="13.5" customHeight="1" x14ac:dyDescent="0.25">
      <c r="A15" s="35">
        <v>4114</v>
      </c>
      <c r="B15" s="5" t="s">
        <v>110</v>
      </c>
      <c r="C15" s="36">
        <v>0</v>
      </c>
      <c r="D15" s="33" t="str">
        <f t="shared" si="0"/>
        <v/>
      </c>
      <c r="E15" s="25"/>
    </row>
    <row r="16" spans="1:5" ht="13.5" customHeight="1" x14ac:dyDescent="0.25">
      <c r="A16" s="35">
        <v>4115</v>
      </c>
      <c r="B16" s="5" t="s">
        <v>111</v>
      </c>
      <c r="C16" s="36">
        <v>0</v>
      </c>
      <c r="D16" s="33" t="str">
        <f t="shared" si="0"/>
        <v/>
      </c>
      <c r="E16" s="25"/>
    </row>
    <row r="17" spans="1:5" ht="13.5" customHeight="1" x14ac:dyDescent="0.25">
      <c r="A17" s="35">
        <v>4116</v>
      </c>
      <c r="B17" s="5" t="s">
        <v>112</v>
      </c>
      <c r="C17" s="36">
        <v>0</v>
      </c>
      <c r="D17" s="33" t="str">
        <f t="shared" si="0"/>
        <v/>
      </c>
      <c r="E17" s="25"/>
    </row>
    <row r="18" spans="1:5" ht="13.5" customHeight="1" x14ac:dyDescent="0.25">
      <c r="A18" s="35">
        <v>4117</v>
      </c>
      <c r="B18" s="5" t="s">
        <v>113</v>
      </c>
      <c r="C18" s="36">
        <v>0</v>
      </c>
      <c r="D18" s="33" t="str">
        <f t="shared" si="0"/>
        <v/>
      </c>
      <c r="E18" s="25"/>
    </row>
    <row r="19" spans="1:5" ht="13.5" customHeight="1" x14ac:dyDescent="0.25">
      <c r="A19" s="35">
        <v>4118</v>
      </c>
      <c r="B19" s="37" t="s">
        <v>114</v>
      </c>
      <c r="C19" s="36">
        <v>0</v>
      </c>
      <c r="D19" s="33" t="str">
        <f t="shared" si="0"/>
        <v/>
      </c>
      <c r="E19" s="25"/>
    </row>
    <row r="20" spans="1:5" ht="13.5" customHeight="1" x14ac:dyDescent="0.25">
      <c r="A20" s="35">
        <v>4119</v>
      </c>
      <c r="B20" s="5" t="s">
        <v>115</v>
      </c>
      <c r="C20" s="36">
        <v>0</v>
      </c>
      <c r="D20" s="33" t="str">
        <f t="shared" si="0"/>
        <v/>
      </c>
      <c r="E20" s="25"/>
    </row>
    <row r="21" spans="1:5" ht="13.5" customHeight="1" x14ac:dyDescent="0.25">
      <c r="A21" s="30">
        <v>4120</v>
      </c>
      <c r="B21" s="31" t="s">
        <v>116</v>
      </c>
      <c r="C21" s="32">
        <v>0</v>
      </c>
      <c r="D21" s="33" t="str">
        <f t="shared" ref="D21:D26" si="1">IFERROR(C21/$C$21,"")</f>
        <v/>
      </c>
      <c r="E21" s="25"/>
    </row>
    <row r="22" spans="1:5" ht="13.5" customHeight="1" x14ac:dyDescent="0.25">
      <c r="A22" s="35">
        <v>4121</v>
      </c>
      <c r="B22" s="5" t="s">
        <v>117</v>
      </c>
      <c r="C22" s="36">
        <v>0</v>
      </c>
      <c r="D22" s="33" t="str">
        <f t="shared" si="1"/>
        <v/>
      </c>
      <c r="E22" s="25"/>
    </row>
    <row r="23" spans="1:5" ht="13.5" customHeight="1" x14ac:dyDescent="0.25">
      <c r="A23" s="35">
        <v>4122</v>
      </c>
      <c r="B23" s="5" t="s">
        <v>118</v>
      </c>
      <c r="C23" s="36">
        <v>0</v>
      </c>
      <c r="D23" s="33" t="str">
        <f t="shared" si="1"/>
        <v/>
      </c>
      <c r="E23" s="25"/>
    </row>
    <row r="24" spans="1:5" ht="13.5" customHeight="1" x14ac:dyDescent="0.25">
      <c r="A24" s="35">
        <v>4123</v>
      </c>
      <c r="B24" s="5" t="s">
        <v>119</v>
      </c>
      <c r="C24" s="36">
        <v>0</v>
      </c>
      <c r="D24" s="33" t="str">
        <f t="shared" si="1"/>
        <v/>
      </c>
      <c r="E24" s="25"/>
    </row>
    <row r="25" spans="1:5" ht="13.5" customHeight="1" x14ac:dyDescent="0.25">
      <c r="A25" s="35">
        <v>4124</v>
      </c>
      <c r="B25" s="5" t="s">
        <v>120</v>
      </c>
      <c r="C25" s="36">
        <v>0</v>
      </c>
      <c r="D25" s="33" t="str">
        <f t="shared" si="1"/>
        <v/>
      </c>
      <c r="E25" s="25"/>
    </row>
    <row r="26" spans="1:5" ht="13.5" customHeight="1" x14ac:dyDescent="0.25">
      <c r="A26" s="35">
        <v>4129</v>
      </c>
      <c r="B26" s="5" t="s">
        <v>121</v>
      </c>
      <c r="C26" s="36">
        <v>0</v>
      </c>
      <c r="D26" s="33" t="str">
        <f t="shared" si="1"/>
        <v/>
      </c>
      <c r="E26" s="25"/>
    </row>
    <row r="27" spans="1:5" ht="13.5" customHeight="1" x14ac:dyDescent="0.25">
      <c r="A27" s="30">
        <v>4130</v>
      </c>
      <c r="B27" s="31" t="s">
        <v>122</v>
      </c>
      <c r="C27" s="32">
        <v>0</v>
      </c>
      <c r="D27" s="33" t="str">
        <f t="shared" ref="D27:D29" si="2">IFERROR(C27/$C$27,"")</f>
        <v/>
      </c>
      <c r="E27" s="25"/>
    </row>
    <row r="28" spans="1:5" ht="13.5" customHeight="1" x14ac:dyDescent="0.25">
      <c r="A28" s="35">
        <v>4131</v>
      </c>
      <c r="B28" s="5" t="s">
        <v>123</v>
      </c>
      <c r="C28" s="36">
        <v>0</v>
      </c>
      <c r="D28" s="33" t="str">
        <f t="shared" si="2"/>
        <v/>
      </c>
      <c r="E28" s="25"/>
    </row>
    <row r="29" spans="1:5" ht="13.5" customHeight="1" x14ac:dyDescent="0.25">
      <c r="A29" s="35">
        <v>4132</v>
      </c>
      <c r="B29" s="37" t="s">
        <v>124</v>
      </c>
      <c r="C29" s="36">
        <v>0</v>
      </c>
      <c r="D29" s="33" t="str">
        <f t="shared" si="2"/>
        <v/>
      </c>
      <c r="E29" s="25"/>
    </row>
    <row r="30" spans="1:5" ht="13.5" customHeight="1" x14ac:dyDescent="0.25">
      <c r="A30" s="30">
        <v>4140</v>
      </c>
      <c r="B30" s="31" t="s">
        <v>125</v>
      </c>
      <c r="C30" s="32">
        <v>0</v>
      </c>
      <c r="D30" s="33" t="str">
        <f t="shared" ref="D30:D35" si="3">IFERROR(C30/$C$30,"")</f>
        <v/>
      </c>
      <c r="E30" s="25"/>
    </row>
    <row r="31" spans="1:5" ht="13.5" customHeight="1" x14ac:dyDescent="0.25">
      <c r="A31" s="35">
        <v>4141</v>
      </c>
      <c r="B31" s="5" t="s">
        <v>126</v>
      </c>
      <c r="C31" s="36">
        <v>0</v>
      </c>
      <c r="D31" s="33" t="str">
        <f t="shared" si="3"/>
        <v/>
      </c>
      <c r="E31" s="25"/>
    </row>
    <row r="32" spans="1:5" ht="13.5" customHeight="1" x14ac:dyDescent="0.25">
      <c r="A32" s="35">
        <v>4143</v>
      </c>
      <c r="B32" s="5" t="s">
        <v>127</v>
      </c>
      <c r="C32" s="36">
        <v>0</v>
      </c>
      <c r="D32" s="33" t="str">
        <f t="shared" si="3"/>
        <v/>
      </c>
      <c r="E32" s="25"/>
    </row>
    <row r="33" spans="1:5" ht="13.5" customHeight="1" x14ac:dyDescent="0.25">
      <c r="A33" s="35">
        <v>4144</v>
      </c>
      <c r="B33" s="5" t="s">
        <v>128</v>
      </c>
      <c r="C33" s="36">
        <v>0</v>
      </c>
      <c r="D33" s="33" t="str">
        <f t="shared" si="3"/>
        <v/>
      </c>
      <c r="E33" s="25"/>
    </row>
    <row r="34" spans="1:5" ht="13.5" customHeight="1" x14ac:dyDescent="0.25">
      <c r="A34" s="35">
        <v>4145</v>
      </c>
      <c r="B34" s="37" t="s">
        <v>129</v>
      </c>
      <c r="C34" s="36">
        <v>0</v>
      </c>
      <c r="D34" s="33" t="str">
        <f t="shared" si="3"/>
        <v/>
      </c>
      <c r="E34" s="25"/>
    </row>
    <row r="35" spans="1:5" ht="13.5" customHeight="1" x14ac:dyDescent="0.25">
      <c r="A35" s="35">
        <v>4149</v>
      </c>
      <c r="B35" s="5" t="s">
        <v>130</v>
      </c>
      <c r="C35" s="36">
        <v>0</v>
      </c>
      <c r="D35" s="33" t="str">
        <f t="shared" si="3"/>
        <v/>
      </c>
      <c r="E35" s="25"/>
    </row>
    <row r="36" spans="1:5" ht="13.5" customHeight="1" x14ac:dyDescent="0.25">
      <c r="A36" s="30">
        <v>4150</v>
      </c>
      <c r="B36" s="31" t="s">
        <v>131</v>
      </c>
      <c r="C36" s="32">
        <v>102918.77</v>
      </c>
      <c r="D36" s="33">
        <f t="shared" ref="D36:D38" si="4">IFERROR(C36/$C$36,"")</f>
        <v>1</v>
      </c>
      <c r="E36" s="25" t="s">
        <v>1690</v>
      </c>
    </row>
    <row r="37" spans="1:5" ht="13.5" customHeight="1" x14ac:dyDescent="0.25">
      <c r="A37" s="35">
        <v>4151</v>
      </c>
      <c r="B37" s="5" t="s">
        <v>131</v>
      </c>
      <c r="C37" s="36">
        <v>102918.77</v>
      </c>
      <c r="D37" s="33">
        <f t="shared" si="4"/>
        <v>1</v>
      </c>
      <c r="E37" s="25" t="s">
        <v>1690</v>
      </c>
    </row>
    <row r="38" spans="1:5" ht="13.5" customHeight="1" x14ac:dyDescent="0.25">
      <c r="A38" s="35">
        <v>4154</v>
      </c>
      <c r="B38" s="37" t="s">
        <v>133</v>
      </c>
      <c r="C38" s="36">
        <v>0</v>
      </c>
      <c r="D38" s="33">
        <f t="shared" si="4"/>
        <v>0</v>
      </c>
      <c r="E38" s="25"/>
    </row>
    <row r="39" spans="1:5" ht="13.5" customHeight="1" x14ac:dyDescent="0.25">
      <c r="A39" s="30">
        <v>4160</v>
      </c>
      <c r="B39" s="31" t="s">
        <v>134</v>
      </c>
      <c r="C39" s="32">
        <v>8275.86</v>
      </c>
      <c r="D39" s="33">
        <f t="shared" ref="D39:D47" si="5">IFERROR(C39/$C$39,"")</f>
        <v>1</v>
      </c>
      <c r="E39" s="25" t="s">
        <v>1691</v>
      </c>
    </row>
    <row r="40" spans="1:5" ht="13.5" customHeight="1" x14ac:dyDescent="0.25">
      <c r="A40" s="35">
        <v>4161</v>
      </c>
      <c r="B40" s="5" t="s">
        <v>135</v>
      </c>
      <c r="C40" s="36">
        <v>8275.86</v>
      </c>
      <c r="D40" s="33">
        <f t="shared" si="5"/>
        <v>1</v>
      </c>
      <c r="E40" s="25" t="s">
        <v>1691</v>
      </c>
    </row>
    <row r="41" spans="1:5" ht="13.5" customHeight="1" x14ac:dyDescent="0.25">
      <c r="A41" s="35">
        <v>4162</v>
      </c>
      <c r="B41" s="5" t="s">
        <v>136</v>
      </c>
      <c r="C41" s="36">
        <v>0</v>
      </c>
      <c r="D41" s="33">
        <f t="shared" si="5"/>
        <v>0</v>
      </c>
      <c r="E41" s="25"/>
    </row>
    <row r="42" spans="1:5" ht="13.5" customHeight="1" x14ac:dyDescent="0.25">
      <c r="A42" s="35">
        <v>4163</v>
      </c>
      <c r="B42" s="5" t="s">
        <v>137</v>
      </c>
      <c r="C42" s="36">
        <v>0</v>
      </c>
      <c r="D42" s="33">
        <f t="shared" si="5"/>
        <v>0</v>
      </c>
      <c r="E42" s="25"/>
    </row>
    <row r="43" spans="1:5" ht="13.5" customHeight="1" x14ac:dyDescent="0.25">
      <c r="A43" s="35">
        <v>4164</v>
      </c>
      <c r="B43" s="5" t="s">
        <v>138</v>
      </c>
      <c r="C43" s="36">
        <v>0</v>
      </c>
      <c r="D43" s="33">
        <f t="shared" si="5"/>
        <v>0</v>
      </c>
      <c r="E43" s="25"/>
    </row>
    <row r="44" spans="1:5" ht="13.5" customHeight="1" x14ac:dyDescent="0.25">
      <c r="A44" s="35">
        <v>4165</v>
      </c>
      <c r="B44" s="5" t="s">
        <v>139</v>
      </c>
      <c r="C44" s="36">
        <v>0</v>
      </c>
      <c r="D44" s="33">
        <f t="shared" si="5"/>
        <v>0</v>
      </c>
      <c r="E44" s="25"/>
    </row>
    <row r="45" spans="1:5" ht="13.5" customHeight="1" x14ac:dyDescent="0.25">
      <c r="A45" s="35">
        <v>4166</v>
      </c>
      <c r="B45" s="37" t="s">
        <v>140</v>
      </c>
      <c r="C45" s="36">
        <v>0</v>
      </c>
      <c r="D45" s="33">
        <f t="shared" si="5"/>
        <v>0</v>
      </c>
      <c r="E45" s="25"/>
    </row>
    <row r="46" spans="1:5" ht="13.5" customHeight="1" x14ac:dyDescent="0.25">
      <c r="A46" s="35">
        <v>4168</v>
      </c>
      <c r="B46" s="5" t="s">
        <v>141</v>
      </c>
      <c r="C46" s="36">
        <v>0</v>
      </c>
      <c r="D46" s="33">
        <f t="shared" si="5"/>
        <v>0</v>
      </c>
      <c r="E46" s="25"/>
    </row>
    <row r="47" spans="1:5" ht="13.5" customHeight="1" x14ac:dyDescent="0.25">
      <c r="A47" s="35">
        <v>4169</v>
      </c>
      <c r="B47" s="5" t="s">
        <v>142</v>
      </c>
      <c r="C47" s="36">
        <v>0</v>
      </c>
      <c r="D47" s="33">
        <f t="shared" si="5"/>
        <v>0</v>
      </c>
      <c r="E47" s="25"/>
    </row>
    <row r="48" spans="1:5" ht="13.5" customHeight="1" x14ac:dyDescent="0.25">
      <c r="A48" s="30">
        <v>4170</v>
      </c>
      <c r="B48" s="31" t="s">
        <v>143</v>
      </c>
      <c r="C48" s="32">
        <v>11241301.640000001</v>
      </c>
      <c r="D48" s="33">
        <f t="shared" ref="D48:D56" si="6">IFERROR(C48/$C$48,"")</f>
        <v>1</v>
      </c>
      <c r="E48" s="277" t="s">
        <v>1692</v>
      </c>
    </row>
    <row r="49" spans="1:5" ht="13.5" customHeight="1" x14ac:dyDescent="0.25">
      <c r="A49" s="35">
        <v>4171</v>
      </c>
      <c r="B49" s="5" t="s">
        <v>144</v>
      </c>
      <c r="C49" s="36">
        <v>0</v>
      </c>
      <c r="D49" s="33">
        <f t="shared" si="6"/>
        <v>0</v>
      </c>
      <c r="E49" s="25"/>
    </row>
    <row r="50" spans="1:5" ht="13.5" customHeight="1" x14ac:dyDescent="0.25">
      <c r="A50" s="35">
        <v>4172</v>
      </c>
      <c r="B50" s="5" t="s">
        <v>145</v>
      </c>
      <c r="C50" s="36">
        <v>0</v>
      </c>
      <c r="D50" s="33">
        <f t="shared" si="6"/>
        <v>0</v>
      </c>
      <c r="E50" s="25"/>
    </row>
    <row r="51" spans="1:5" ht="13.5" customHeight="1" x14ac:dyDescent="0.25">
      <c r="A51" s="35">
        <v>4173</v>
      </c>
      <c r="B51" s="37" t="s">
        <v>146</v>
      </c>
      <c r="C51" s="36">
        <v>11241301.640000001</v>
      </c>
      <c r="D51" s="33">
        <f t="shared" si="6"/>
        <v>1</v>
      </c>
      <c r="E51" s="277" t="s">
        <v>1692</v>
      </c>
    </row>
    <row r="52" spans="1:5" ht="13.5" customHeight="1" x14ac:dyDescent="0.25">
      <c r="A52" s="35">
        <v>4174</v>
      </c>
      <c r="B52" s="37" t="s">
        <v>148</v>
      </c>
      <c r="C52" s="36">
        <v>0</v>
      </c>
      <c r="D52" s="33">
        <f t="shared" si="6"/>
        <v>0</v>
      </c>
      <c r="E52" s="25"/>
    </row>
    <row r="53" spans="1:5" ht="13.5" customHeight="1" x14ac:dyDescent="0.25">
      <c r="A53" s="35">
        <v>4175</v>
      </c>
      <c r="B53" s="37" t="s">
        <v>149</v>
      </c>
      <c r="C53" s="36">
        <v>0</v>
      </c>
      <c r="D53" s="33">
        <f t="shared" si="6"/>
        <v>0</v>
      </c>
      <c r="E53" s="25"/>
    </row>
    <row r="54" spans="1:5" ht="13.5" customHeight="1" x14ac:dyDescent="0.25">
      <c r="A54" s="35">
        <v>4176</v>
      </c>
      <c r="B54" s="37" t="s">
        <v>150</v>
      </c>
      <c r="C54" s="36">
        <v>0</v>
      </c>
      <c r="D54" s="33">
        <f t="shared" si="6"/>
        <v>0</v>
      </c>
      <c r="E54" s="25"/>
    </row>
    <row r="55" spans="1:5" ht="13.5" customHeight="1" x14ac:dyDescent="0.25">
      <c r="A55" s="35">
        <v>4177</v>
      </c>
      <c r="B55" s="37" t="s">
        <v>151</v>
      </c>
      <c r="C55" s="36">
        <v>0</v>
      </c>
      <c r="D55" s="33">
        <f t="shared" si="6"/>
        <v>0</v>
      </c>
      <c r="E55" s="25"/>
    </row>
    <row r="56" spans="1:5" ht="13.5" customHeight="1" x14ac:dyDescent="0.25">
      <c r="A56" s="35">
        <v>4178</v>
      </c>
      <c r="B56" s="37" t="s">
        <v>152</v>
      </c>
      <c r="C56" s="36">
        <v>0</v>
      </c>
      <c r="D56" s="33">
        <f t="shared" si="6"/>
        <v>0</v>
      </c>
      <c r="E56" s="25"/>
    </row>
    <row r="57" spans="1:5" ht="13.5" customHeight="1" x14ac:dyDescent="0.25">
      <c r="A57" s="30">
        <v>4200</v>
      </c>
      <c r="B57" s="44" t="s">
        <v>153</v>
      </c>
      <c r="C57" s="32">
        <v>165763009.38999999</v>
      </c>
      <c r="D57" s="33"/>
      <c r="E57" s="25"/>
    </row>
    <row r="58" spans="1:5" ht="13.5" customHeight="1" x14ac:dyDescent="0.25">
      <c r="A58" s="30">
        <v>4210</v>
      </c>
      <c r="B58" s="44" t="s">
        <v>154</v>
      </c>
      <c r="C58" s="32">
        <v>0</v>
      </c>
      <c r="D58" s="33" t="str">
        <f t="shared" ref="D58:D63" si="7">IFERROR(C58/$C$58,"")</f>
        <v/>
      </c>
      <c r="E58" s="25"/>
    </row>
    <row r="59" spans="1:5" ht="13.5" customHeight="1" x14ac:dyDescent="0.25">
      <c r="A59" s="35">
        <v>4211</v>
      </c>
      <c r="B59" s="5" t="s">
        <v>155</v>
      </c>
      <c r="C59" s="36">
        <v>0</v>
      </c>
      <c r="D59" s="33" t="str">
        <f t="shared" si="7"/>
        <v/>
      </c>
      <c r="E59" s="25"/>
    </row>
    <row r="60" spans="1:5" ht="13.5" customHeight="1" x14ac:dyDescent="0.25">
      <c r="A60" s="35">
        <v>4212</v>
      </c>
      <c r="B60" s="5" t="s">
        <v>156</v>
      </c>
      <c r="C60" s="36">
        <v>0</v>
      </c>
      <c r="D60" s="33" t="str">
        <f t="shared" si="7"/>
        <v/>
      </c>
      <c r="E60" s="25"/>
    </row>
    <row r="61" spans="1:5" ht="13.5" customHeight="1" x14ac:dyDescent="0.25">
      <c r="A61" s="35">
        <v>4213</v>
      </c>
      <c r="B61" s="5" t="s">
        <v>157</v>
      </c>
      <c r="C61" s="36">
        <v>0</v>
      </c>
      <c r="D61" s="33" t="str">
        <f t="shared" si="7"/>
        <v/>
      </c>
      <c r="E61" s="25"/>
    </row>
    <row r="62" spans="1:5" ht="13.5" customHeight="1" x14ac:dyDescent="0.25">
      <c r="A62" s="35">
        <v>4214</v>
      </c>
      <c r="B62" s="5" t="s">
        <v>159</v>
      </c>
      <c r="C62" s="36">
        <v>0</v>
      </c>
      <c r="D62" s="33" t="str">
        <f t="shared" si="7"/>
        <v/>
      </c>
      <c r="E62" s="25"/>
    </row>
    <row r="63" spans="1:5" ht="13.5" customHeight="1" x14ac:dyDescent="0.25">
      <c r="A63" s="35">
        <v>4215</v>
      </c>
      <c r="B63" s="5" t="s">
        <v>160</v>
      </c>
      <c r="C63" s="36">
        <v>0</v>
      </c>
      <c r="D63" s="33" t="str">
        <f t="shared" si="7"/>
        <v/>
      </c>
      <c r="E63" s="25"/>
    </row>
    <row r="64" spans="1:5" ht="13.5" customHeight="1" x14ac:dyDescent="0.25">
      <c r="A64" s="30">
        <v>4220</v>
      </c>
      <c r="B64" s="31" t="s">
        <v>161</v>
      </c>
      <c r="C64" s="32">
        <v>165763009.38999999</v>
      </c>
      <c r="D64" s="33">
        <f t="shared" ref="D64:D68" si="8">IFERROR(C64/$C$64,"")</f>
        <v>1</v>
      </c>
      <c r="E64" s="25"/>
    </row>
    <row r="65" spans="1:5" ht="13.5" customHeight="1" x14ac:dyDescent="0.25">
      <c r="A65" s="35">
        <v>4221</v>
      </c>
      <c r="B65" s="5" t="s">
        <v>162</v>
      </c>
      <c r="C65" s="36">
        <v>165763009.38999999</v>
      </c>
      <c r="D65" s="33">
        <f t="shared" si="8"/>
        <v>1</v>
      </c>
      <c r="E65" s="25" t="s">
        <v>1693</v>
      </c>
    </row>
    <row r="66" spans="1:5" ht="13.5" customHeight="1" x14ac:dyDescent="0.25">
      <c r="A66" s="35">
        <v>4223</v>
      </c>
      <c r="B66" s="5" t="s">
        <v>164</v>
      </c>
      <c r="C66" s="36">
        <v>0</v>
      </c>
      <c r="D66" s="33">
        <f t="shared" si="8"/>
        <v>0</v>
      </c>
      <c r="E66" s="25"/>
    </row>
    <row r="67" spans="1:5" ht="13.5" customHeight="1" x14ac:dyDescent="0.25">
      <c r="A67" s="35">
        <v>4225</v>
      </c>
      <c r="B67" s="5" t="s">
        <v>165</v>
      </c>
      <c r="C67" s="36">
        <v>0</v>
      </c>
      <c r="D67" s="33">
        <f t="shared" si="8"/>
        <v>0</v>
      </c>
      <c r="E67" s="25"/>
    </row>
    <row r="68" spans="1:5" ht="13.5" customHeight="1" x14ac:dyDescent="0.25">
      <c r="A68" s="35">
        <v>4227</v>
      </c>
      <c r="B68" s="5" t="s">
        <v>166</v>
      </c>
      <c r="C68" s="36">
        <v>0</v>
      </c>
      <c r="D68" s="33">
        <f t="shared" si="8"/>
        <v>0</v>
      </c>
      <c r="E68" s="25"/>
    </row>
    <row r="69" spans="1:5" ht="13.5" customHeight="1" x14ac:dyDescent="0.25">
      <c r="A69" s="45">
        <v>4300</v>
      </c>
      <c r="B69" s="31" t="s">
        <v>37</v>
      </c>
      <c r="C69" s="32">
        <v>0</v>
      </c>
      <c r="D69" s="33"/>
      <c r="E69" s="5"/>
    </row>
    <row r="70" spans="1:5" ht="13.5" customHeight="1" x14ac:dyDescent="0.25">
      <c r="A70" s="45">
        <v>4310</v>
      </c>
      <c r="B70" s="31" t="s">
        <v>167</v>
      </c>
      <c r="C70" s="32">
        <v>0</v>
      </c>
      <c r="D70" s="33" t="str">
        <f t="shared" ref="D70:D72" si="9">IFERROR(C70/$C$70,"")</f>
        <v/>
      </c>
      <c r="E70" s="5"/>
    </row>
    <row r="71" spans="1:5" ht="13.5" customHeight="1" x14ac:dyDescent="0.25">
      <c r="A71" s="46">
        <v>4311</v>
      </c>
      <c r="B71" s="5" t="s">
        <v>168</v>
      </c>
      <c r="C71" s="36">
        <v>0</v>
      </c>
      <c r="D71" s="33" t="str">
        <f t="shared" si="9"/>
        <v/>
      </c>
      <c r="E71" s="5"/>
    </row>
    <row r="72" spans="1:5" ht="13.5" customHeight="1" x14ac:dyDescent="0.25">
      <c r="A72" s="46">
        <v>4319</v>
      </c>
      <c r="B72" s="5" t="s">
        <v>169</v>
      </c>
      <c r="C72" s="36">
        <v>0</v>
      </c>
      <c r="D72" s="33" t="str">
        <f t="shared" si="9"/>
        <v/>
      </c>
      <c r="E72" s="5"/>
    </row>
    <row r="73" spans="1:5" ht="13.5" customHeight="1" x14ac:dyDescent="0.25">
      <c r="A73" s="45">
        <v>4320</v>
      </c>
      <c r="B73" s="31" t="s">
        <v>170</v>
      </c>
      <c r="C73" s="32">
        <v>0</v>
      </c>
      <c r="D73" s="33" t="str">
        <f t="shared" ref="D73:D78" si="10">IFERROR(C73/$C$73,"")</f>
        <v/>
      </c>
      <c r="E73" s="5"/>
    </row>
    <row r="74" spans="1:5" ht="13.5" customHeight="1" x14ac:dyDescent="0.25">
      <c r="A74" s="46">
        <v>4321</v>
      </c>
      <c r="B74" s="5" t="s">
        <v>171</v>
      </c>
      <c r="C74" s="36">
        <v>0</v>
      </c>
      <c r="D74" s="33" t="str">
        <f t="shared" si="10"/>
        <v/>
      </c>
      <c r="E74" s="5"/>
    </row>
    <row r="75" spans="1:5" ht="13.5" customHeight="1" x14ac:dyDescent="0.25">
      <c r="A75" s="46">
        <v>4322</v>
      </c>
      <c r="B75" s="5" t="s">
        <v>172</v>
      </c>
      <c r="C75" s="36">
        <v>0</v>
      </c>
      <c r="D75" s="33" t="str">
        <f t="shared" si="10"/>
        <v/>
      </c>
      <c r="E75" s="5"/>
    </row>
    <row r="76" spans="1:5" ht="13.5" customHeight="1" x14ac:dyDescent="0.25">
      <c r="A76" s="46">
        <v>4323</v>
      </c>
      <c r="B76" s="5" t="s">
        <v>173</v>
      </c>
      <c r="C76" s="36">
        <v>0</v>
      </c>
      <c r="D76" s="33" t="str">
        <f t="shared" si="10"/>
        <v/>
      </c>
      <c r="E76" s="5"/>
    </row>
    <row r="77" spans="1:5" ht="13.5" customHeight="1" x14ac:dyDescent="0.25">
      <c r="A77" s="46">
        <v>4324</v>
      </c>
      <c r="B77" s="5" t="s">
        <v>174</v>
      </c>
      <c r="C77" s="36">
        <v>0</v>
      </c>
      <c r="D77" s="33" t="str">
        <f t="shared" si="10"/>
        <v/>
      </c>
      <c r="E77" s="5"/>
    </row>
    <row r="78" spans="1:5" ht="13.5" customHeight="1" x14ac:dyDescent="0.25">
      <c r="A78" s="46">
        <v>4325</v>
      </c>
      <c r="B78" s="5" t="s">
        <v>175</v>
      </c>
      <c r="C78" s="36">
        <v>0</v>
      </c>
      <c r="D78" s="33" t="str">
        <f t="shared" si="10"/>
        <v/>
      </c>
      <c r="E78" s="5"/>
    </row>
    <row r="79" spans="1:5" ht="13.5" customHeight="1" x14ac:dyDescent="0.25">
      <c r="A79" s="45">
        <v>4330</v>
      </c>
      <c r="B79" s="31" t="s">
        <v>177</v>
      </c>
      <c r="C79" s="32">
        <v>0</v>
      </c>
      <c r="D79" s="33" t="str">
        <f t="shared" ref="D79:D80" si="11">IFERROR(C79/$C$79,"")</f>
        <v/>
      </c>
      <c r="E79" s="5"/>
    </row>
    <row r="80" spans="1:5" ht="13.5" customHeight="1" x14ac:dyDescent="0.25">
      <c r="A80" s="46">
        <v>4331</v>
      </c>
      <c r="B80" s="5" t="s">
        <v>177</v>
      </c>
      <c r="C80" s="36">
        <v>0</v>
      </c>
      <c r="D80" s="33" t="str">
        <f t="shared" si="11"/>
        <v/>
      </c>
      <c r="E80" s="5"/>
    </row>
    <row r="81" spans="1:5" ht="13.5" customHeight="1" x14ac:dyDescent="0.25">
      <c r="A81" s="45">
        <v>4340</v>
      </c>
      <c r="B81" s="31" t="s">
        <v>178</v>
      </c>
      <c r="C81" s="32">
        <v>0</v>
      </c>
      <c r="D81" s="33" t="str">
        <f t="shared" ref="D81:D82" si="12">IFERROR(C81/$C$81,"")</f>
        <v/>
      </c>
      <c r="E81" s="5"/>
    </row>
    <row r="82" spans="1:5" ht="13.5" customHeight="1" x14ac:dyDescent="0.25">
      <c r="A82" s="46">
        <v>4341</v>
      </c>
      <c r="B82" s="5" t="s">
        <v>178</v>
      </c>
      <c r="C82" s="36">
        <v>0</v>
      </c>
      <c r="D82" s="33" t="str">
        <f t="shared" si="12"/>
        <v/>
      </c>
      <c r="E82" s="5"/>
    </row>
    <row r="83" spans="1:5" ht="13.5" customHeight="1" x14ac:dyDescent="0.25">
      <c r="A83" s="45">
        <v>4390</v>
      </c>
      <c r="B83" s="31" t="s">
        <v>179</v>
      </c>
      <c r="C83" s="32">
        <v>0</v>
      </c>
      <c r="D83" s="33" t="str">
        <f t="shared" ref="D83:D90" si="13">IFERROR(C83/$C$83,"")</f>
        <v/>
      </c>
      <c r="E83" s="5"/>
    </row>
    <row r="84" spans="1:5" ht="13.5" customHeight="1" x14ac:dyDescent="0.25">
      <c r="A84" s="46">
        <v>4392</v>
      </c>
      <c r="B84" s="5" t="s">
        <v>180</v>
      </c>
      <c r="C84" s="36">
        <v>0</v>
      </c>
      <c r="D84" s="33" t="str">
        <f t="shared" si="13"/>
        <v/>
      </c>
      <c r="E84" s="5"/>
    </row>
    <row r="85" spans="1:5" ht="13.5" customHeight="1" x14ac:dyDescent="0.25">
      <c r="A85" s="46">
        <v>4393</v>
      </c>
      <c r="B85" s="5" t="s">
        <v>181</v>
      </c>
      <c r="C85" s="36">
        <v>0</v>
      </c>
      <c r="D85" s="33" t="str">
        <f t="shared" si="13"/>
        <v/>
      </c>
      <c r="E85" s="5"/>
    </row>
    <row r="86" spans="1:5" ht="13.5" customHeight="1" x14ac:dyDescent="0.25">
      <c r="A86" s="46">
        <v>4394</v>
      </c>
      <c r="B86" s="5" t="s">
        <v>182</v>
      </c>
      <c r="C86" s="36">
        <v>0</v>
      </c>
      <c r="D86" s="33" t="str">
        <f t="shared" si="13"/>
        <v/>
      </c>
      <c r="E86" s="5"/>
    </row>
    <row r="87" spans="1:5" ht="13.5" customHeight="1" x14ac:dyDescent="0.25">
      <c r="A87" s="46">
        <v>4395</v>
      </c>
      <c r="B87" s="5" t="s">
        <v>183</v>
      </c>
      <c r="C87" s="36">
        <v>0</v>
      </c>
      <c r="D87" s="33" t="str">
        <f t="shared" si="13"/>
        <v/>
      </c>
      <c r="E87" s="5"/>
    </row>
    <row r="88" spans="1:5" ht="13.5" customHeight="1" x14ac:dyDescent="0.25">
      <c r="A88" s="46">
        <v>4396</v>
      </c>
      <c r="B88" s="5" t="s">
        <v>184</v>
      </c>
      <c r="C88" s="36">
        <v>0</v>
      </c>
      <c r="D88" s="33" t="str">
        <f t="shared" si="13"/>
        <v/>
      </c>
      <c r="E88" s="5"/>
    </row>
    <row r="89" spans="1:5" ht="13.5" customHeight="1" x14ac:dyDescent="0.25">
      <c r="A89" s="46">
        <v>4397</v>
      </c>
      <c r="B89" s="5" t="s">
        <v>185</v>
      </c>
      <c r="C89" s="36">
        <v>0</v>
      </c>
      <c r="D89" s="33" t="str">
        <f t="shared" si="13"/>
        <v/>
      </c>
      <c r="E89" s="5"/>
    </row>
    <row r="90" spans="1:5" ht="13.5" customHeight="1" x14ac:dyDescent="0.25">
      <c r="A90" s="46">
        <v>4399</v>
      </c>
      <c r="B90" s="5" t="s">
        <v>179</v>
      </c>
      <c r="C90" s="36">
        <v>0</v>
      </c>
      <c r="D90" s="33" t="str">
        <f t="shared" si="13"/>
        <v/>
      </c>
      <c r="E90" s="5"/>
    </row>
    <row r="91" spans="1:5" ht="13.5" customHeight="1" x14ac:dyDescent="0.25">
      <c r="A91" s="25"/>
      <c r="B91" s="25"/>
      <c r="C91" s="25"/>
      <c r="D91" s="26"/>
      <c r="E91" s="25"/>
    </row>
    <row r="92" spans="1:5" ht="13.5" customHeight="1" x14ac:dyDescent="0.25">
      <c r="A92" s="115" t="s">
        <v>186</v>
      </c>
      <c r="B92" s="115"/>
      <c r="C92" s="115"/>
      <c r="D92" s="129"/>
      <c r="E92" s="115"/>
    </row>
    <row r="93" spans="1:5" ht="13.5" customHeight="1" x14ac:dyDescent="0.25">
      <c r="A93" s="28" t="s">
        <v>99</v>
      </c>
      <c r="B93" s="28" t="s">
        <v>100</v>
      </c>
      <c r="C93" s="27" t="s">
        <v>101</v>
      </c>
      <c r="D93" s="29" t="s">
        <v>102</v>
      </c>
      <c r="E93" s="27" t="s">
        <v>103</v>
      </c>
    </row>
    <row r="94" spans="1:5" ht="45.75" customHeight="1" x14ac:dyDescent="0.25">
      <c r="A94" s="45">
        <v>5000</v>
      </c>
      <c r="B94" s="31" t="s">
        <v>38</v>
      </c>
      <c r="C94" s="32">
        <v>131626066.47</v>
      </c>
      <c r="D94" s="33"/>
      <c r="E94" s="278" t="s">
        <v>1694</v>
      </c>
    </row>
    <row r="95" spans="1:5" ht="13.5" customHeight="1" x14ac:dyDescent="0.25">
      <c r="A95" s="45">
        <v>5100</v>
      </c>
      <c r="B95" s="31" t="s">
        <v>187</v>
      </c>
      <c r="C95" s="32">
        <v>127783277.42999999</v>
      </c>
      <c r="D95" s="33"/>
      <c r="E95" s="5"/>
    </row>
    <row r="96" spans="1:5" ht="19.5" customHeight="1" x14ac:dyDescent="0.25">
      <c r="A96" s="45">
        <v>5110</v>
      </c>
      <c r="B96" s="31" t="s">
        <v>188</v>
      </c>
      <c r="C96" s="32">
        <v>103844977.66</v>
      </c>
      <c r="D96" s="33">
        <v>0.78756004792502787</v>
      </c>
      <c r="E96" s="278" t="s">
        <v>1695</v>
      </c>
    </row>
    <row r="97" spans="1:5" ht="19.5" customHeight="1" x14ac:dyDescent="0.25">
      <c r="A97" s="46">
        <v>5111</v>
      </c>
      <c r="B97" s="5" t="s">
        <v>189</v>
      </c>
      <c r="C97" s="36">
        <v>56489528.670000002</v>
      </c>
      <c r="D97" s="33">
        <v>0.42916673106595499</v>
      </c>
      <c r="E97" s="278" t="s">
        <v>1695</v>
      </c>
    </row>
    <row r="98" spans="1:5" ht="19.5" customHeight="1" x14ac:dyDescent="0.25">
      <c r="A98" s="46">
        <v>5112</v>
      </c>
      <c r="B98" s="5" t="s">
        <v>191</v>
      </c>
      <c r="C98" s="36">
        <v>49735.14</v>
      </c>
      <c r="D98" s="33">
        <v>3.7785175333288225E-4</v>
      </c>
      <c r="E98" s="278" t="s">
        <v>1696</v>
      </c>
    </row>
    <row r="99" spans="1:5" ht="19.5" customHeight="1" x14ac:dyDescent="0.25">
      <c r="A99" s="46">
        <v>5113</v>
      </c>
      <c r="B99" s="5" t="s">
        <v>192</v>
      </c>
      <c r="C99" s="36">
        <v>11084570.529999999</v>
      </c>
      <c r="D99" s="33">
        <v>8.421257906788833E-2</v>
      </c>
      <c r="E99" s="278" t="s">
        <v>1696</v>
      </c>
    </row>
    <row r="100" spans="1:5" ht="19.5" customHeight="1" x14ac:dyDescent="0.25">
      <c r="A100" s="46">
        <v>5114</v>
      </c>
      <c r="B100" s="5" t="s">
        <v>193</v>
      </c>
      <c r="C100" s="36">
        <v>16729521.07</v>
      </c>
      <c r="D100" s="33">
        <v>0.12709884537811486</v>
      </c>
      <c r="E100" s="278" t="s">
        <v>1696</v>
      </c>
    </row>
    <row r="101" spans="1:5" ht="19.5" customHeight="1" x14ac:dyDescent="0.25">
      <c r="A101" s="46">
        <v>5115</v>
      </c>
      <c r="B101" s="5" t="s">
        <v>195</v>
      </c>
      <c r="C101" s="36">
        <v>17652299.719999999</v>
      </c>
      <c r="D101" s="33">
        <v>0.13410945258341578</v>
      </c>
      <c r="E101" s="278" t="s">
        <v>1696</v>
      </c>
    </row>
    <row r="102" spans="1:5" ht="19.5" customHeight="1" x14ac:dyDescent="0.25">
      <c r="A102" s="46">
        <v>5116</v>
      </c>
      <c r="B102" s="5" t="s">
        <v>196</v>
      </c>
      <c r="C102" s="36">
        <v>1839322.53</v>
      </c>
      <c r="D102" s="33">
        <v>1.3973847121073206E-2</v>
      </c>
      <c r="E102" s="278" t="s">
        <v>1696</v>
      </c>
    </row>
    <row r="103" spans="1:5" ht="19.5" customHeight="1" x14ac:dyDescent="0.25">
      <c r="A103" s="45">
        <v>5120</v>
      </c>
      <c r="B103" s="31" t="s">
        <v>197</v>
      </c>
      <c r="C103" s="32">
        <v>11895181.440000001</v>
      </c>
      <c r="D103" s="33">
        <v>9.0371016615551081E-2</v>
      </c>
      <c r="E103" s="278" t="s">
        <v>1696</v>
      </c>
    </row>
    <row r="104" spans="1:5" ht="19.5" customHeight="1" x14ac:dyDescent="0.25">
      <c r="A104" s="46">
        <v>5121</v>
      </c>
      <c r="B104" s="5" t="s">
        <v>198</v>
      </c>
      <c r="C104" s="36">
        <v>367818.88</v>
      </c>
      <c r="D104" s="33">
        <v>2.7944227907458793E-3</v>
      </c>
      <c r="E104" s="278" t="s">
        <v>1696</v>
      </c>
    </row>
    <row r="105" spans="1:5" ht="19.5" customHeight="1" x14ac:dyDescent="0.25">
      <c r="A105" s="46">
        <v>5122</v>
      </c>
      <c r="B105" s="5" t="s">
        <v>199</v>
      </c>
      <c r="C105" s="36">
        <v>0</v>
      </c>
      <c r="D105" s="33">
        <v>0</v>
      </c>
      <c r="E105" s="278" t="s">
        <v>1696</v>
      </c>
    </row>
    <row r="106" spans="1:5" ht="19.5" customHeight="1" x14ac:dyDescent="0.25">
      <c r="A106" s="46">
        <v>5123</v>
      </c>
      <c r="B106" s="5" t="s">
        <v>201</v>
      </c>
      <c r="C106" s="36">
        <v>0</v>
      </c>
      <c r="D106" s="33">
        <v>0</v>
      </c>
      <c r="E106" s="278" t="s">
        <v>1696</v>
      </c>
    </row>
    <row r="107" spans="1:5" ht="19.5" customHeight="1" x14ac:dyDescent="0.25">
      <c r="A107" s="46">
        <v>5124</v>
      </c>
      <c r="B107" s="5" t="s">
        <v>202</v>
      </c>
      <c r="C107" s="36">
        <v>116746.46</v>
      </c>
      <c r="D107" s="33">
        <v>8.8695547265790753E-4</v>
      </c>
      <c r="E107" s="278" t="s">
        <v>1696</v>
      </c>
    </row>
    <row r="108" spans="1:5" ht="19.5" customHeight="1" x14ac:dyDescent="0.25">
      <c r="A108" s="46">
        <v>5125</v>
      </c>
      <c r="B108" s="5" t="s">
        <v>203</v>
      </c>
      <c r="C108" s="36">
        <v>859692.09</v>
      </c>
      <c r="D108" s="33">
        <v>6.5313209841755746E-3</v>
      </c>
      <c r="E108" s="278" t="s">
        <v>1696</v>
      </c>
    </row>
    <row r="109" spans="1:5" ht="19.5" customHeight="1" x14ac:dyDescent="0.25">
      <c r="A109" s="46">
        <v>5126</v>
      </c>
      <c r="B109" s="5" t="s">
        <v>204</v>
      </c>
      <c r="C109" s="36">
        <v>4644637.24</v>
      </c>
      <c r="D109" s="33">
        <v>3.528660670763567E-2</v>
      </c>
      <c r="E109" s="278" t="s">
        <v>1696</v>
      </c>
    </row>
    <row r="110" spans="1:5" ht="19.5" customHeight="1" x14ac:dyDescent="0.25">
      <c r="A110" s="46">
        <v>5127</v>
      </c>
      <c r="B110" s="5" t="s">
        <v>206</v>
      </c>
      <c r="C110" s="36">
        <v>1183739.98</v>
      </c>
      <c r="D110" s="33">
        <v>8.9932033353727556E-3</v>
      </c>
      <c r="E110" s="278" t="s">
        <v>1696</v>
      </c>
    </row>
    <row r="111" spans="1:5" ht="19.5" customHeight="1" x14ac:dyDescent="0.25">
      <c r="A111" s="46">
        <v>5128</v>
      </c>
      <c r="B111" s="5" t="s">
        <v>207</v>
      </c>
      <c r="C111" s="36">
        <v>0</v>
      </c>
      <c r="D111" s="33">
        <v>0</v>
      </c>
      <c r="E111" s="278" t="s">
        <v>1696</v>
      </c>
    </row>
    <row r="112" spans="1:5" ht="19.5" customHeight="1" x14ac:dyDescent="0.25">
      <c r="A112" s="46">
        <v>5129</v>
      </c>
      <c r="B112" s="5" t="s">
        <v>208</v>
      </c>
      <c r="C112" s="36">
        <v>4722546.79</v>
      </c>
      <c r="D112" s="33">
        <v>3.5878507324963289E-2</v>
      </c>
      <c r="E112" s="278" t="s">
        <v>1696</v>
      </c>
    </row>
    <row r="113" spans="1:5" ht="19.5" customHeight="1" x14ac:dyDescent="0.25">
      <c r="A113" s="45">
        <v>5130</v>
      </c>
      <c r="B113" s="31" t="s">
        <v>209</v>
      </c>
      <c r="C113" s="32">
        <v>12043118.33</v>
      </c>
      <c r="D113" s="33">
        <v>9.1494934498744199E-2</v>
      </c>
      <c r="E113" s="278" t="s">
        <v>1696</v>
      </c>
    </row>
    <row r="114" spans="1:5" ht="19.5" customHeight="1" x14ac:dyDescent="0.25">
      <c r="A114" s="46">
        <v>5131</v>
      </c>
      <c r="B114" s="5" t="s">
        <v>210</v>
      </c>
      <c r="C114" s="36">
        <v>1875572.56</v>
      </c>
      <c r="D114" s="33">
        <v>1.4249248726333985E-2</v>
      </c>
      <c r="E114" s="278" t="s">
        <v>1696</v>
      </c>
    </row>
    <row r="115" spans="1:5" ht="19.5" customHeight="1" x14ac:dyDescent="0.25">
      <c r="A115" s="46">
        <v>5132</v>
      </c>
      <c r="B115" s="5" t="s">
        <v>211</v>
      </c>
      <c r="C115" s="36">
        <v>0</v>
      </c>
      <c r="D115" s="33">
        <v>0</v>
      </c>
      <c r="E115" s="278" t="s">
        <v>1696</v>
      </c>
    </row>
    <row r="116" spans="1:5" ht="19.5" customHeight="1" x14ac:dyDescent="0.25">
      <c r="A116" s="46">
        <v>5133</v>
      </c>
      <c r="B116" s="5" t="s">
        <v>212</v>
      </c>
      <c r="C116" s="36">
        <v>519487.86</v>
      </c>
      <c r="D116" s="33">
        <v>3.9466944043215092E-3</v>
      </c>
      <c r="E116" s="278" t="s">
        <v>1696</v>
      </c>
    </row>
    <row r="117" spans="1:5" ht="19.5" customHeight="1" x14ac:dyDescent="0.25">
      <c r="A117" s="46">
        <v>5134</v>
      </c>
      <c r="B117" s="5" t="s">
        <v>214</v>
      </c>
      <c r="C117" s="36">
        <v>852045.33</v>
      </c>
      <c r="D117" s="33">
        <v>6.4732264121422842E-3</v>
      </c>
      <c r="E117" s="278" t="s">
        <v>1696</v>
      </c>
    </row>
    <row r="118" spans="1:5" ht="19.5" customHeight="1" x14ac:dyDescent="0.25">
      <c r="A118" s="46">
        <v>5135</v>
      </c>
      <c r="B118" s="5" t="s">
        <v>215</v>
      </c>
      <c r="C118" s="36">
        <v>2247425.3199999998</v>
      </c>
      <c r="D118" s="33">
        <v>1.7074318030404937E-2</v>
      </c>
      <c r="E118" s="278" t="s">
        <v>1696</v>
      </c>
    </row>
    <row r="119" spans="1:5" ht="19.5" customHeight="1" x14ac:dyDescent="0.25">
      <c r="A119" s="46">
        <v>5136</v>
      </c>
      <c r="B119" s="5" t="s">
        <v>217</v>
      </c>
      <c r="C119" s="36">
        <v>0</v>
      </c>
      <c r="D119" s="33">
        <v>0</v>
      </c>
      <c r="E119" s="278" t="s">
        <v>1696</v>
      </c>
    </row>
    <row r="120" spans="1:5" ht="19.5" customHeight="1" x14ac:dyDescent="0.25">
      <c r="A120" s="46">
        <v>5137</v>
      </c>
      <c r="B120" s="5" t="s">
        <v>218</v>
      </c>
      <c r="C120" s="36">
        <v>16669.68</v>
      </c>
      <c r="D120" s="33">
        <v>1.2664421605122818E-4</v>
      </c>
      <c r="E120" s="278" t="s">
        <v>1696</v>
      </c>
    </row>
    <row r="121" spans="1:5" ht="19.5" customHeight="1" x14ac:dyDescent="0.25">
      <c r="A121" s="46">
        <v>5138</v>
      </c>
      <c r="B121" s="5" t="s">
        <v>219</v>
      </c>
      <c r="C121" s="36">
        <v>1919939.66</v>
      </c>
      <c r="D121" s="33">
        <v>1.4586317980090892E-2</v>
      </c>
      <c r="E121" s="278" t="s">
        <v>1696</v>
      </c>
    </row>
    <row r="122" spans="1:5" ht="19.5" customHeight="1" x14ac:dyDescent="0.25">
      <c r="A122" s="46">
        <v>5139</v>
      </c>
      <c r="B122" s="5" t="s">
        <v>220</v>
      </c>
      <c r="C122" s="36">
        <v>4611977.92</v>
      </c>
      <c r="D122" s="33">
        <v>3.5038484729399362E-2</v>
      </c>
      <c r="E122" s="278" t="s">
        <v>1696</v>
      </c>
    </row>
    <row r="123" spans="1:5" ht="13.5" customHeight="1" x14ac:dyDescent="0.25">
      <c r="A123" s="45">
        <v>5200</v>
      </c>
      <c r="B123" s="31" t="s">
        <v>221</v>
      </c>
      <c r="C123" s="32">
        <v>0</v>
      </c>
      <c r="D123" s="33">
        <v>0</v>
      </c>
      <c r="E123" s="5"/>
    </row>
    <row r="124" spans="1:5" ht="13.5" customHeight="1" x14ac:dyDescent="0.25">
      <c r="A124" s="45">
        <v>5210</v>
      </c>
      <c r="B124" s="31" t="s">
        <v>222</v>
      </c>
      <c r="C124" s="32">
        <v>0</v>
      </c>
      <c r="D124" s="33">
        <v>0</v>
      </c>
      <c r="E124" s="5"/>
    </row>
    <row r="125" spans="1:5" ht="13.5" customHeight="1" x14ac:dyDescent="0.25">
      <c r="A125" s="46">
        <v>5211</v>
      </c>
      <c r="B125" s="5" t="s">
        <v>223</v>
      </c>
      <c r="C125" s="36">
        <v>0</v>
      </c>
      <c r="D125" s="33">
        <v>0</v>
      </c>
      <c r="E125" s="5"/>
    </row>
    <row r="126" spans="1:5" ht="13.5" customHeight="1" x14ac:dyDescent="0.25">
      <c r="A126" s="46">
        <v>5212</v>
      </c>
      <c r="B126" s="5" t="s">
        <v>224</v>
      </c>
      <c r="C126" s="36">
        <v>0</v>
      </c>
      <c r="D126" s="33">
        <v>0</v>
      </c>
      <c r="E126" s="5"/>
    </row>
    <row r="127" spans="1:5" ht="13.5" customHeight="1" x14ac:dyDescent="0.25">
      <c r="A127" s="45">
        <v>5220</v>
      </c>
      <c r="B127" s="31" t="s">
        <v>225</v>
      </c>
      <c r="C127" s="32">
        <v>0</v>
      </c>
      <c r="D127" s="33">
        <v>0</v>
      </c>
      <c r="E127" s="5"/>
    </row>
    <row r="128" spans="1:5" ht="13.5" customHeight="1" x14ac:dyDescent="0.25">
      <c r="A128" s="46">
        <v>5221</v>
      </c>
      <c r="B128" s="5" t="s">
        <v>226</v>
      </c>
      <c r="C128" s="36">
        <v>0</v>
      </c>
      <c r="D128" s="33">
        <v>0</v>
      </c>
      <c r="E128" s="5"/>
    </row>
    <row r="129" spans="1:5" ht="13.5" customHeight="1" x14ac:dyDescent="0.25">
      <c r="A129" s="46">
        <v>5222</v>
      </c>
      <c r="B129" s="5" t="s">
        <v>227</v>
      </c>
      <c r="C129" s="36">
        <v>0</v>
      </c>
      <c r="D129" s="33">
        <v>0</v>
      </c>
      <c r="E129" s="5"/>
    </row>
    <row r="130" spans="1:5" ht="13.5" customHeight="1" x14ac:dyDescent="0.25">
      <c r="A130" s="45">
        <v>5230</v>
      </c>
      <c r="B130" s="31" t="s">
        <v>164</v>
      </c>
      <c r="C130" s="32">
        <v>0</v>
      </c>
      <c r="D130" s="33">
        <v>0</v>
      </c>
      <c r="E130" s="5"/>
    </row>
    <row r="131" spans="1:5" ht="13.5" customHeight="1" x14ac:dyDescent="0.25">
      <c r="A131" s="46">
        <v>5231</v>
      </c>
      <c r="B131" s="5" t="s">
        <v>229</v>
      </c>
      <c r="C131" s="36">
        <v>0</v>
      </c>
      <c r="D131" s="33">
        <v>0</v>
      </c>
      <c r="E131" s="5"/>
    </row>
    <row r="132" spans="1:5" ht="13.5" customHeight="1" x14ac:dyDescent="0.25">
      <c r="A132" s="46">
        <v>5232</v>
      </c>
      <c r="B132" s="5" t="s">
        <v>230</v>
      </c>
      <c r="C132" s="36">
        <v>0</v>
      </c>
      <c r="D132" s="33">
        <v>0</v>
      </c>
      <c r="E132" s="5"/>
    </row>
    <row r="133" spans="1:5" ht="13.5" customHeight="1" x14ac:dyDescent="0.25">
      <c r="A133" s="45">
        <v>5240</v>
      </c>
      <c r="B133" s="31" t="s">
        <v>231</v>
      </c>
      <c r="C133" s="32">
        <v>0</v>
      </c>
      <c r="D133" s="33">
        <v>0</v>
      </c>
      <c r="E133" s="5"/>
    </row>
    <row r="134" spans="1:5" ht="13.5" customHeight="1" x14ac:dyDescent="0.25">
      <c r="A134" s="46">
        <v>5241</v>
      </c>
      <c r="B134" s="5" t="s">
        <v>232</v>
      </c>
      <c r="C134" s="36">
        <v>0</v>
      </c>
      <c r="D134" s="33">
        <v>0</v>
      </c>
      <c r="E134" s="5"/>
    </row>
    <row r="135" spans="1:5" ht="13.5" customHeight="1" x14ac:dyDescent="0.25">
      <c r="A135" s="46">
        <v>5242</v>
      </c>
      <c r="B135" s="5" t="s">
        <v>234</v>
      </c>
      <c r="C135" s="36">
        <v>0</v>
      </c>
      <c r="D135" s="33">
        <v>0</v>
      </c>
      <c r="E135" s="5"/>
    </row>
    <row r="136" spans="1:5" ht="13.5" customHeight="1" x14ac:dyDescent="0.25">
      <c r="A136" s="46">
        <v>5243</v>
      </c>
      <c r="B136" s="5" t="s">
        <v>235</v>
      </c>
      <c r="C136" s="36">
        <v>0</v>
      </c>
      <c r="D136" s="33">
        <v>0</v>
      </c>
      <c r="E136" s="5"/>
    </row>
    <row r="137" spans="1:5" ht="13.5" customHeight="1" x14ac:dyDescent="0.25">
      <c r="A137" s="46">
        <v>5244</v>
      </c>
      <c r="B137" s="5" t="s">
        <v>237</v>
      </c>
      <c r="C137" s="36">
        <v>0</v>
      </c>
      <c r="D137" s="33">
        <v>0</v>
      </c>
      <c r="E137" s="5"/>
    </row>
    <row r="138" spans="1:5" ht="13.5" customHeight="1" x14ac:dyDescent="0.25">
      <c r="A138" s="45">
        <v>5250</v>
      </c>
      <c r="B138" s="31" t="s">
        <v>165</v>
      </c>
      <c r="C138" s="32">
        <v>0</v>
      </c>
      <c r="D138" s="33">
        <v>0</v>
      </c>
      <c r="E138" s="5"/>
    </row>
    <row r="139" spans="1:5" ht="13.5" customHeight="1" x14ac:dyDescent="0.25">
      <c r="A139" s="46">
        <v>5251</v>
      </c>
      <c r="B139" s="5" t="s">
        <v>238</v>
      </c>
      <c r="C139" s="36">
        <v>0</v>
      </c>
      <c r="D139" s="33">
        <v>0</v>
      </c>
      <c r="E139" s="5"/>
    </row>
    <row r="140" spans="1:5" ht="13.5" customHeight="1" x14ac:dyDescent="0.25">
      <c r="A140" s="46">
        <v>5252</v>
      </c>
      <c r="B140" s="5" t="s">
        <v>239</v>
      </c>
      <c r="C140" s="36">
        <v>0</v>
      </c>
      <c r="D140" s="33">
        <v>0</v>
      </c>
      <c r="E140" s="5"/>
    </row>
    <row r="141" spans="1:5" ht="13.5" customHeight="1" x14ac:dyDescent="0.25">
      <c r="A141" s="46">
        <v>5259</v>
      </c>
      <c r="B141" s="5" t="s">
        <v>240</v>
      </c>
      <c r="C141" s="36">
        <v>0</v>
      </c>
      <c r="D141" s="33">
        <v>0</v>
      </c>
      <c r="E141" s="5"/>
    </row>
    <row r="142" spans="1:5" ht="13.5" customHeight="1" x14ac:dyDescent="0.25">
      <c r="A142" s="45">
        <v>5260</v>
      </c>
      <c r="B142" s="31" t="s">
        <v>241</v>
      </c>
      <c r="C142" s="32">
        <v>0</v>
      </c>
      <c r="D142" s="33">
        <v>0</v>
      </c>
      <c r="E142" s="5"/>
    </row>
    <row r="143" spans="1:5" ht="13.5" customHeight="1" x14ac:dyDescent="0.25">
      <c r="A143" s="46">
        <v>5261</v>
      </c>
      <c r="B143" s="5" t="s">
        <v>242</v>
      </c>
      <c r="C143" s="36">
        <v>0</v>
      </c>
      <c r="D143" s="33">
        <v>0</v>
      </c>
      <c r="E143" s="5"/>
    </row>
    <row r="144" spans="1:5" ht="13.5" customHeight="1" x14ac:dyDescent="0.25">
      <c r="A144" s="46">
        <v>5262</v>
      </c>
      <c r="B144" s="5" t="s">
        <v>243</v>
      </c>
      <c r="C144" s="36">
        <v>0</v>
      </c>
      <c r="D144" s="33">
        <v>0</v>
      </c>
      <c r="E144" s="5"/>
    </row>
    <row r="145" spans="1:5" ht="13.5" customHeight="1" x14ac:dyDescent="0.25">
      <c r="A145" s="45">
        <v>5270</v>
      </c>
      <c r="B145" s="31" t="s">
        <v>244</v>
      </c>
      <c r="C145" s="32">
        <v>0</v>
      </c>
      <c r="D145" s="33">
        <v>0</v>
      </c>
      <c r="E145" s="5"/>
    </row>
    <row r="146" spans="1:5" ht="13.5" customHeight="1" x14ac:dyDescent="0.25">
      <c r="A146" s="46">
        <v>5271</v>
      </c>
      <c r="B146" s="5" t="s">
        <v>245</v>
      </c>
      <c r="C146" s="36">
        <v>0</v>
      </c>
      <c r="D146" s="33">
        <v>0</v>
      </c>
      <c r="E146" s="5"/>
    </row>
    <row r="147" spans="1:5" ht="13.5" customHeight="1" x14ac:dyDescent="0.25">
      <c r="A147" s="45">
        <v>5280</v>
      </c>
      <c r="B147" s="31" t="s">
        <v>246</v>
      </c>
      <c r="C147" s="32">
        <v>0</v>
      </c>
      <c r="D147" s="33">
        <v>0</v>
      </c>
      <c r="E147" s="5"/>
    </row>
    <row r="148" spans="1:5" ht="13.5" customHeight="1" x14ac:dyDescent="0.25">
      <c r="A148" s="46">
        <v>5281</v>
      </c>
      <c r="B148" s="5" t="s">
        <v>247</v>
      </c>
      <c r="C148" s="36">
        <v>0</v>
      </c>
      <c r="D148" s="33">
        <v>0</v>
      </c>
      <c r="E148" s="5"/>
    </row>
    <row r="149" spans="1:5" ht="13.5" customHeight="1" x14ac:dyDescent="0.25">
      <c r="A149" s="46">
        <v>5282</v>
      </c>
      <c r="B149" s="5" t="s">
        <v>248</v>
      </c>
      <c r="C149" s="36">
        <v>0</v>
      </c>
      <c r="D149" s="33">
        <v>0</v>
      </c>
      <c r="E149" s="5"/>
    </row>
    <row r="150" spans="1:5" ht="13.5" customHeight="1" x14ac:dyDescent="0.25">
      <c r="A150" s="46">
        <v>5283</v>
      </c>
      <c r="B150" s="5" t="s">
        <v>249</v>
      </c>
      <c r="C150" s="36">
        <v>0</v>
      </c>
      <c r="D150" s="33">
        <v>0</v>
      </c>
      <c r="E150" s="5"/>
    </row>
    <row r="151" spans="1:5" ht="13.5" customHeight="1" x14ac:dyDescent="0.25">
      <c r="A151" s="46">
        <v>5284</v>
      </c>
      <c r="B151" s="5" t="s">
        <v>250</v>
      </c>
      <c r="C151" s="36">
        <v>0</v>
      </c>
      <c r="D151" s="33">
        <v>0</v>
      </c>
      <c r="E151" s="5"/>
    </row>
    <row r="152" spans="1:5" ht="13.5" customHeight="1" x14ac:dyDescent="0.25">
      <c r="A152" s="46">
        <v>5285</v>
      </c>
      <c r="B152" s="5" t="s">
        <v>251</v>
      </c>
      <c r="C152" s="36">
        <v>0</v>
      </c>
      <c r="D152" s="33">
        <v>0</v>
      </c>
      <c r="E152" s="5"/>
    </row>
    <row r="153" spans="1:5" ht="13.5" customHeight="1" x14ac:dyDescent="0.25">
      <c r="A153" s="45">
        <v>5290</v>
      </c>
      <c r="B153" s="31" t="s">
        <v>252</v>
      </c>
      <c r="C153" s="32">
        <v>0</v>
      </c>
      <c r="D153" s="33">
        <v>0</v>
      </c>
      <c r="E153" s="5"/>
    </row>
    <row r="154" spans="1:5" ht="13.5" customHeight="1" x14ac:dyDescent="0.25">
      <c r="A154" s="46">
        <v>5291</v>
      </c>
      <c r="B154" s="5" t="s">
        <v>253</v>
      </c>
      <c r="C154" s="36">
        <v>0</v>
      </c>
      <c r="D154" s="33">
        <v>0</v>
      </c>
      <c r="E154" s="5"/>
    </row>
    <row r="155" spans="1:5" ht="13.5" customHeight="1" x14ac:dyDescent="0.25">
      <c r="A155" s="46">
        <v>5292</v>
      </c>
      <c r="B155" s="5" t="s">
        <v>254</v>
      </c>
      <c r="C155" s="36">
        <v>0</v>
      </c>
      <c r="D155" s="33">
        <v>0</v>
      </c>
      <c r="E155" s="5"/>
    </row>
    <row r="156" spans="1:5" ht="13.5" customHeight="1" x14ac:dyDescent="0.25">
      <c r="A156" s="45">
        <v>5300</v>
      </c>
      <c r="B156" s="31" t="s">
        <v>255</v>
      </c>
      <c r="C156" s="32">
        <v>0</v>
      </c>
      <c r="D156" s="33">
        <v>0</v>
      </c>
      <c r="E156" s="5"/>
    </row>
    <row r="157" spans="1:5" ht="13.5" customHeight="1" x14ac:dyDescent="0.25">
      <c r="A157" s="45">
        <v>5310</v>
      </c>
      <c r="B157" s="31" t="s">
        <v>155</v>
      </c>
      <c r="C157" s="32">
        <v>0</v>
      </c>
      <c r="D157" s="33">
        <v>0</v>
      </c>
      <c r="E157" s="5"/>
    </row>
    <row r="158" spans="1:5" ht="13.5" customHeight="1" x14ac:dyDescent="0.25">
      <c r="A158" s="46">
        <v>5311</v>
      </c>
      <c r="B158" s="5" t="s">
        <v>256</v>
      </c>
      <c r="C158" s="36">
        <v>0</v>
      </c>
      <c r="D158" s="33">
        <v>0</v>
      </c>
      <c r="E158" s="5"/>
    </row>
    <row r="159" spans="1:5" ht="13.5" customHeight="1" x14ac:dyDescent="0.25">
      <c r="A159" s="46">
        <v>5312</v>
      </c>
      <c r="B159" s="5" t="s">
        <v>257</v>
      </c>
      <c r="C159" s="36">
        <v>0</v>
      </c>
      <c r="D159" s="33">
        <v>0</v>
      </c>
      <c r="E159" s="5"/>
    </row>
    <row r="160" spans="1:5" ht="13.5" customHeight="1" x14ac:dyDescent="0.25">
      <c r="A160" s="45">
        <v>5320</v>
      </c>
      <c r="B160" s="31" t="s">
        <v>156</v>
      </c>
      <c r="C160" s="32">
        <v>0</v>
      </c>
      <c r="D160" s="33">
        <v>0</v>
      </c>
      <c r="E160" s="5"/>
    </row>
    <row r="161" spans="1:5" ht="13.5" customHeight="1" x14ac:dyDescent="0.25">
      <c r="A161" s="46">
        <v>5321</v>
      </c>
      <c r="B161" s="5" t="s">
        <v>258</v>
      </c>
      <c r="C161" s="36">
        <v>0</v>
      </c>
      <c r="D161" s="33">
        <v>0</v>
      </c>
      <c r="E161" s="5"/>
    </row>
    <row r="162" spans="1:5" ht="13.5" customHeight="1" x14ac:dyDescent="0.25">
      <c r="A162" s="46">
        <v>5322</v>
      </c>
      <c r="B162" s="5" t="s">
        <v>259</v>
      </c>
      <c r="C162" s="36">
        <v>0</v>
      </c>
      <c r="D162" s="33">
        <v>0</v>
      </c>
      <c r="E162" s="5"/>
    </row>
    <row r="163" spans="1:5" ht="13.5" customHeight="1" x14ac:dyDescent="0.25">
      <c r="A163" s="45">
        <v>5330</v>
      </c>
      <c r="B163" s="31" t="s">
        <v>157</v>
      </c>
      <c r="C163" s="32">
        <v>0</v>
      </c>
      <c r="D163" s="33">
        <v>0</v>
      </c>
      <c r="E163" s="5"/>
    </row>
    <row r="164" spans="1:5" ht="13.5" customHeight="1" x14ac:dyDescent="0.25">
      <c r="A164" s="46">
        <v>5331</v>
      </c>
      <c r="B164" s="5" t="s">
        <v>260</v>
      </c>
      <c r="C164" s="36">
        <v>0</v>
      </c>
      <c r="D164" s="33">
        <v>0</v>
      </c>
      <c r="E164" s="5"/>
    </row>
    <row r="165" spans="1:5" ht="13.5" customHeight="1" x14ac:dyDescent="0.25">
      <c r="A165" s="46">
        <v>5332</v>
      </c>
      <c r="B165" s="5" t="s">
        <v>261</v>
      </c>
      <c r="C165" s="36">
        <v>0</v>
      </c>
      <c r="D165" s="33">
        <v>0</v>
      </c>
      <c r="E165" s="5"/>
    </row>
    <row r="166" spans="1:5" ht="13.5" customHeight="1" x14ac:dyDescent="0.25">
      <c r="A166" s="45">
        <v>5400</v>
      </c>
      <c r="B166" s="31" t="s">
        <v>262</v>
      </c>
      <c r="C166" s="32">
        <v>0</v>
      </c>
      <c r="D166" s="33">
        <v>0</v>
      </c>
      <c r="E166" s="5"/>
    </row>
    <row r="167" spans="1:5" ht="13.5" customHeight="1" x14ac:dyDescent="0.25">
      <c r="A167" s="45">
        <v>5410</v>
      </c>
      <c r="B167" s="31" t="s">
        <v>263</v>
      </c>
      <c r="C167" s="32">
        <v>0</v>
      </c>
      <c r="D167" s="33">
        <v>0</v>
      </c>
      <c r="E167" s="5"/>
    </row>
    <row r="168" spans="1:5" ht="13.5" customHeight="1" x14ac:dyDescent="0.25">
      <c r="A168" s="46">
        <v>5411</v>
      </c>
      <c r="B168" s="5" t="s">
        <v>264</v>
      </c>
      <c r="C168" s="36">
        <v>0</v>
      </c>
      <c r="D168" s="33">
        <v>0</v>
      </c>
      <c r="E168" s="5"/>
    </row>
    <row r="169" spans="1:5" ht="13.5" customHeight="1" x14ac:dyDescent="0.25">
      <c r="A169" s="46">
        <v>5412</v>
      </c>
      <c r="B169" s="5" t="s">
        <v>265</v>
      </c>
      <c r="C169" s="36">
        <v>0</v>
      </c>
      <c r="D169" s="33">
        <v>0</v>
      </c>
      <c r="E169" s="5"/>
    </row>
    <row r="170" spans="1:5" ht="13.5" customHeight="1" x14ac:dyDescent="0.25">
      <c r="A170" s="45">
        <v>5420</v>
      </c>
      <c r="B170" s="31" t="s">
        <v>266</v>
      </c>
      <c r="C170" s="32">
        <v>0</v>
      </c>
      <c r="D170" s="33">
        <v>0</v>
      </c>
      <c r="E170" s="5"/>
    </row>
    <row r="171" spans="1:5" ht="13.5" customHeight="1" x14ac:dyDescent="0.25">
      <c r="A171" s="46">
        <v>5421</v>
      </c>
      <c r="B171" s="5" t="s">
        <v>267</v>
      </c>
      <c r="C171" s="36">
        <v>0</v>
      </c>
      <c r="D171" s="33">
        <v>0</v>
      </c>
      <c r="E171" s="5"/>
    </row>
    <row r="172" spans="1:5" ht="13.5" customHeight="1" x14ac:dyDescent="0.25">
      <c r="A172" s="46">
        <v>5422</v>
      </c>
      <c r="B172" s="5" t="s">
        <v>268</v>
      </c>
      <c r="C172" s="36">
        <v>0</v>
      </c>
      <c r="D172" s="33">
        <v>0</v>
      </c>
      <c r="E172" s="5"/>
    </row>
    <row r="173" spans="1:5" ht="13.5" customHeight="1" x14ac:dyDescent="0.25">
      <c r="A173" s="45">
        <v>5430</v>
      </c>
      <c r="B173" s="31" t="s">
        <v>269</v>
      </c>
      <c r="C173" s="32">
        <v>0</v>
      </c>
      <c r="D173" s="33">
        <v>0</v>
      </c>
      <c r="E173" s="5"/>
    </row>
    <row r="174" spans="1:5" ht="13.5" customHeight="1" x14ac:dyDescent="0.25">
      <c r="A174" s="46">
        <v>5431</v>
      </c>
      <c r="B174" s="5" t="s">
        <v>270</v>
      </c>
      <c r="C174" s="36">
        <v>0</v>
      </c>
      <c r="D174" s="33">
        <v>0</v>
      </c>
      <c r="E174" s="5"/>
    </row>
    <row r="175" spans="1:5" ht="13.5" customHeight="1" x14ac:dyDescent="0.25">
      <c r="A175" s="46">
        <v>5432</v>
      </c>
      <c r="B175" s="5" t="s">
        <v>271</v>
      </c>
      <c r="C175" s="36">
        <v>0</v>
      </c>
      <c r="D175" s="33">
        <v>0</v>
      </c>
      <c r="E175" s="5"/>
    </row>
    <row r="176" spans="1:5" ht="13.5" customHeight="1" x14ac:dyDescent="0.25">
      <c r="A176" s="45">
        <v>5440</v>
      </c>
      <c r="B176" s="31" t="s">
        <v>272</v>
      </c>
      <c r="C176" s="32">
        <v>0</v>
      </c>
      <c r="D176" s="33">
        <v>0</v>
      </c>
      <c r="E176" s="5"/>
    </row>
    <row r="177" spans="1:5" ht="13.5" customHeight="1" x14ac:dyDescent="0.25">
      <c r="A177" s="46">
        <v>5441</v>
      </c>
      <c r="B177" s="5" t="s">
        <v>272</v>
      </c>
      <c r="C177" s="36">
        <v>0</v>
      </c>
      <c r="D177" s="33">
        <v>0</v>
      </c>
      <c r="E177" s="5"/>
    </row>
    <row r="178" spans="1:5" ht="13.5" customHeight="1" x14ac:dyDescent="0.25">
      <c r="A178" s="45">
        <v>5450</v>
      </c>
      <c r="B178" s="31" t="s">
        <v>273</v>
      </c>
      <c r="C178" s="32">
        <v>0</v>
      </c>
      <c r="D178" s="33">
        <v>0</v>
      </c>
      <c r="E178" s="5"/>
    </row>
    <row r="179" spans="1:5" ht="13.5" customHeight="1" x14ac:dyDescent="0.25">
      <c r="A179" s="46">
        <v>5451</v>
      </c>
      <c r="B179" s="5" t="s">
        <v>274</v>
      </c>
      <c r="C179" s="36">
        <v>0</v>
      </c>
      <c r="D179" s="33">
        <v>0</v>
      </c>
      <c r="E179" s="5"/>
    </row>
    <row r="180" spans="1:5" ht="13.5" customHeight="1" x14ac:dyDescent="0.25">
      <c r="A180" s="46">
        <v>5452</v>
      </c>
      <c r="B180" s="5" t="s">
        <v>275</v>
      </c>
      <c r="C180" s="36">
        <v>0</v>
      </c>
      <c r="D180" s="33">
        <v>0</v>
      </c>
      <c r="E180" s="5"/>
    </row>
    <row r="181" spans="1:5" ht="13.5" customHeight="1" x14ac:dyDescent="0.25">
      <c r="A181" s="45">
        <v>5500</v>
      </c>
      <c r="B181" s="31" t="s">
        <v>276</v>
      </c>
      <c r="C181" s="32">
        <v>3842789.04</v>
      </c>
      <c r="D181" s="33">
        <v>2.9194741915924704E-2</v>
      </c>
      <c r="E181" s="5"/>
    </row>
    <row r="182" spans="1:5" ht="13.5" customHeight="1" x14ac:dyDescent="0.25">
      <c r="A182" s="45">
        <v>5510</v>
      </c>
      <c r="B182" s="31" t="s">
        <v>277</v>
      </c>
      <c r="C182" s="32">
        <v>3842789.04</v>
      </c>
      <c r="D182" s="33">
        <v>2.9194741915924704E-2</v>
      </c>
      <c r="E182" s="5"/>
    </row>
    <row r="183" spans="1:5" ht="13.5" customHeight="1" x14ac:dyDescent="0.25">
      <c r="A183" s="46">
        <v>5511</v>
      </c>
      <c r="B183" s="5" t="s">
        <v>278</v>
      </c>
      <c r="C183" s="36">
        <v>0</v>
      </c>
      <c r="D183" s="33">
        <v>0</v>
      </c>
      <c r="E183" s="5"/>
    </row>
    <row r="184" spans="1:5" ht="13.5" customHeight="1" x14ac:dyDescent="0.25">
      <c r="A184" s="46">
        <v>5512</v>
      </c>
      <c r="B184" s="5" t="s">
        <v>279</v>
      </c>
      <c r="C184" s="36">
        <v>0</v>
      </c>
      <c r="D184" s="33">
        <v>0</v>
      </c>
      <c r="E184" s="5"/>
    </row>
    <row r="185" spans="1:5" ht="13.5" customHeight="1" x14ac:dyDescent="0.25">
      <c r="A185" s="46">
        <v>5513</v>
      </c>
      <c r="B185" s="5" t="s">
        <v>280</v>
      </c>
      <c r="C185" s="36">
        <v>0</v>
      </c>
      <c r="D185" s="33">
        <v>0</v>
      </c>
      <c r="E185" s="5"/>
    </row>
    <row r="186" spans="1:5" ht="13.5" customHeight="1" x14ac:dyDescent="0.25">
      <c r="A186" s="46">
        <v>5514</v>
      </c>
      <c r="B186" s="5" t="s">
        <v>282</v>
      </c>
      <c r="C186" s="36">
        <v>0</v>
      </c>
      <c r="D186" s="33">
        <v>0</v>
      </c>
      <c r="E186" s="5"/>
    </row>
    <row r="187" spans="1:5" ht="13.5" customHeight="1" x14ac:dyDescent="0.25">
      <c r="A187" s="46">
        <v>5515</v>
      </c>
      <c r="B187" s="5" t="s">
        <v>283</v>
      </c>
      <c r="C187" s="36">
        <v>3842789.04</v>
      </c>
      <c r="D187" s="33">
        <v>2.9194741915924704E-2</v>
      </c>
      <c r="E187" s="279" t="s">
        <v>1696</v>
      </c>
    </row>
    <row r="188" spans="1:5" ht="13.5" customHeight="1" x14ac:dyDescent="0.25">
      <c r="A188" s="46">
        <v>5516</v>
      </c>
      <c r="B188" s="5" t="s">
        <v>284</v>
      </c>
      <c r="C188" s="36">
        <v>0</v>
      </c>
      <c r="D188" s="33">
        <f t="shared" ref="D188:D190" si="14">IFERROR(C188/$C$182,"")</f>
        <v>0</v>
      </c>
      <c r="E188" s="5"/>
    </row>
    <row r="189" spans="1:5" ht="13.5" customHeight="1" x14ac:dyDescent="0.25">
      <c r="A189" s="46">
        <v>5517</v>
      </c>
      <c r="B189" s="5" t="s">
        <v>285</v>
      </c>
      <c r="C189" s="36">
        <v>0</v>
      </c>
      <c r="D189" s="33">
        <f t="shared" si="14"/>
        <v>0</v>
      </c>
      <c r="E189" s="5"/>
    </row>
    <row r="190" spans="1:5" ht="13.5" customHeight="1" x14ac:dyDescent="0.25">
      <c r="A190" s="46">
        <v>5518</v>
      </c>
      <c r="B190" s="5" t="s">
        <v>286</v>
      </c>
      <c r="C190" s="36">
        <v>0</v>
      </c>
      <c r="D190" s="33">
        <f t="shared" si="14"/>
        <v>0</v>
      </c>
      <c r="E190" s="5"/>
    </row>
    <row r="191" spans="1:5" ht="13.5" customHeight="1" x14ac:dyDescent="0.25">
      <c r="A191" s="45">
        <v>5520</v>
      </c>
      <c r="B191" s="31" t="s">
        <v>287</v>
      </c>
      <c r="C191" s="32">
        <v>0</v>
      </c>
      <c r="D191" s="33" t="str">
        <f t="shared" ref="D191:D193" si="15">IFERROR(C191/$C$191,"")</f>
        <v/>
      </c>
      <c r="E191" s="5"/>
    </row>
    <row r="192" spans="1:5" ht="13.5" customHeight="1" x14ac:dyDescent="0.25">
      <c r="A192" s="46">
        <v>5521</v>
      </c>
      <c r="B192" s="5" t="s">
        <v>288</v>
      </c>
      <c r="C192" s="36">
        <v>0</v>
      </c>
      <c r="D192" s="33" t="str">
        <f t="shared" si="15"/>
        <v/>
      </c>
      <c r="E192" s="5"/>
    </row>
    <row r="193" spans="1:5" ht="13.5" customHeight="1" x14ac:dyDescent="0.25">
      <c r="A193" s="46">
        <v>5522</v>
      </c>
      <c r="B193" s="5" t="s">
        <v>289</v>
      </c>
      <c r="C193" s="36">
        <v>0</v>
      </c>
      <c r="D193" s="33" t="str">
        <f t="shared" si="15"/>
        <v/>
      </c>
      <c r="E193" s="5"/>
    </row>
    <row r="194" spans="1:5" ht="13.5" customHeight="1" x14ac:dyDescent="0.25">
      <c r="A194" s="45">
        <v>5530</v>
      </c>
      <c r="B194" s="31" t="s">
        <v>290</v>
      </c>
      <c r="C194" s="32">
        <v>0</v>
      </c>
      <c r="D194" s="33" t="str">
        <f t="shared" ref="D194:D199" si="16">IFERROR(C194/$C$194,"")</f>
        <v/>
      </c>
      <c r="E194" s="5"/>
    </row>
    <row r="195" spans="1:5" ht="13.5" customHeight="1" x14ac:dyDescent="0.25">
      <c r="A195" s="46">
        <v>5531</v>
      </c>
      <c r="B195" s="5" t="s">
        <v>291</v>
      </c>
      <c r="C195" s="36">
        <v>0</v>
      </c>
      <c r="D195" s="33" t="str">
        <f t="shared" si="16"/>
        <v/>
      </c>
      <c r="E195" s="5"/>
    </row>
    <row r="196" spans="1:5" ht="13.5" customHeight="1" x14ac:dyDescent="0.25">
      <c r="A196" s="46">
        <v>5532</v>
      </c>
      <c r="B196" s="5" t="s">
        <v>292</v>
      </c>
      <c r="C196" s="36">
        <v>0</v>
      </c>
      <c r="D196" s="33" t="str">
        <f t="shared" si="16"/>
        <v/>
      </c>
      <c r="E196" s="5"/>
    </row>
    <row r="197" spans="1:5" ht="13.5" customHeight="1" x14ac:dyDescent="0.25">
      <c r="A197" s="46">
        <v>5533</v>
      </c>
      <c r="B197" s="5" t="s">
        <v>293</v>
      </c>
      <c r="C197" s="36">
        <v>0</v>
      </c>
      <c r="D197" s="33" t="str">
        <f t="shared" si="16"/>
        <v/>
      </c>
      <c r="E197" s="5"/>
    </row>
    <row r="198" spans="1:5" ht="13.5" customHeight="1" x14ac:dyDescent="0.25">
      <c r="A198" s="46">
        <v>5534</v>
      </c>
      <c r="B198" s="5" t="s">
        <v>294</v>
      </c>
      <c r="C198" s="36">
        <v>0</v>
      </c>
      <c r="D198" s="33" t="str">
        <f t="shared" si="16"/>
        <v/>
      </c>
      <c r="E198" s="5"/>
    </row>
    <row r="199" spans="1:5" ht="13.5" customHeight="1" x14ac:dyDescent="0.25">
      <c r="A199" s="46">
        <v>5535</v>
      </c>
      <c r="B199" s="5" t="s">
        <v>295</v>
      </c>
      <c r="C199" s="36">
        <v>0</v>
      </c>
      <c r="D199" s="33" t="str">
        <f t="shared" si="16"/>
        <v/>
      </c>
      <c r="E199" s="5"/>
    </row>
    <row r="200" spans="1:5" ht="13.5" customHeight="1" x14ac:dyDescent="0.25">
      <c r="A200" s="45">
        <v>5590</v>
      </c>
      <c r="B200" s="31" t="s">
        <v>297</v>
      </c>
      <c r="C200" s="32">
        <v>0</v>
      </c>
      <c r="D200" s="33" t="str">
        <f t="shared" ref="D200:D209" si="17">IFERROR(C200/$C$200,"")</f>
        <v/>
      </c>
      <c r="E200" s="5"/>
    </row>
    <row r="201" spans="1:5" ht="13.5" customHeight="1" x14ac:dyDescent="0.25">
      <c r="A201" s="46">
        <v>5591</v>
      </c>
      <c r="B201" s="5" t="s">
        <v>298</v>
      </c>
      <c r="C201" s="36">
        <v>0</v>
      </c>
      <c r="D201" s="33" t="str">
        <f t="shared" si="17"/>
        <v/>
      </c>
      <c r="E201" s="5"/>
    </row>
    <row r="202" spans="1:5" ht="13.5" customHeight="1" x14ac:dyDescent="0.25">
      <c r="A202" s="46">
        <v>5592</v>
      </c>
      <c r="B202" s="5" t="s">
        <v>299</v>
      </c>
      <c r="C202" s="36">
        <v>0</v>
      </c>
      <c r="D202" s="33" t="str">
        <f t="shared" si="17"/>
        <v/>
      </c>
      <c r="E202" s="5"/>
    </row>
    <row r="203" spans="1:5" ht="13.5" customHeight="1" x14ac:dyDescent="0.25">
      <c r="A203" s="46">
        <v>5593</v>
      </c>
      <c r="B203" s="5" t="s">
        <v>300</v>
      </c>
      <c r="C203" s="36">
        <v>0</v>
      </c>
      <c r="D203" s="33" t="str">
        <f t="shared" si="17"/>
        <v/>
      </c>
      <c r="E203" s="5"/>
    </row>
    <row r="204" spans="1:5" ht="13.5" customHeight="1" x14ac:dyDescent="0.25">
      <c r="A204" s="46">
        <v>5594</v>
      </c>
      <c r="B204" s="5" t="s">
        <v>301</v>
      </c>
      <c r="C204" s="36">
        <v>0</v>
      </c>
      <c r="D204" s="33" t="str">
        <f t="shared" si="17"/>
        <v/>
      </c>
      <c r="E204" s="5"/>
    </row>
    <row r="205" spans="1:5" ht="13.5" customHeight="1" x14ac:dyDescent="0.25">
      <c r="A205" s="46">
        <v>5595</v>
      </c>
      <c r="B205" s="5" t="s">
        <v>302</v>
      </c>
      <c r="C205" s="36">
        <v>0</v>
      </c>
      <c r="D205" s="33" t="str">
        <f t="shared" si="17"/>
        <v/>
      </c>
      <c r="E205" s="5"/>
    </row>
    <row r="206" spans="1:5" ht="13.5" customHeight="1" x14ac:dyDescent="0.25">
      <c r="A206" s="46">
        <v>5596</v>
      </c>
      <c r="B206" s="5" t="s">
        <v>183</v>
      </c>
      <c r="C206" s="36">
        <v>0</v>
      </c>
      <c r="D206" s="33" t="str">
        <f t="shared" si="17"/>
        <v/>
      </c>
      <c r="E206" s="5"/>
    </row>
    <row r="207" spans="1:5" ht="13.5" customHeight="1" x14ac:dyDescent="0.25">
      <c r="A207" s="46">
        <v>5597</v>
      </c>
      <c r="B207" s="5" t="s">
        <v>303</v>
      </c>
      <c r="C207" s="36">
        <v>0</v>
      </c>
      <c r="D207" s="33" t="str">
        <f t="shared" si="17"/>
        <v/>
      </c>
      <c r="E207" s="5"/>
    </row>
    <row r="208" spans="1:5" ht="13.5" customHeight="1" x14ac:dyDescent="0.25">
      <c r="A208" s="46">
        <v>5598</v>
      </c>
      <c r="B208" s="5" t="s">
        <v>304</v>
      </c>
      <c r="C208" s="36">
        <v>0</v>
      </c>
      <c r="D208" s="33" t="str">
        <f t="shared" si="17"/>
        <v/>
      </c>
      <c r="E208" s="5"/>
    </row>
    <row r="209" spans="1:5" ht="13.5" customHeight="1" x14ac:dyDescent="0.25">
      <c r="A209" s="46">
        <v>5599</v>
      </c>
      <c r="B209" s="5" t="s">
        <v>305</v>
      </c>
      <c r="C209" s="36">
        <v>0</v>
      </c>
      <c r="D209" s="33" t="str">
        <f t="shared" si="17"/>
        <v/>
      </c>
      <c r="E209" s="5"/>
    </row>
    <row r="210" spans="1:5" ht="13.5" customHeight="1" x14ac:dyDescent="0.25">
      <c r="A210" s="45">
        <v>5600</v>
      </c>
      <c r="B210" s="31" t="s">
        <v>306</v>
      </c>
      <c r="C210" s="32">
        <v>0</v>
      </c>
      <c r="D210" s="33"/>
      <c r="E210" s="5"/>
    </row>
    <row r="211" spans="1:5" ht="13.5" customHeight="1" x14ac:dyDescent="0.25">
      <c r="A211" s="45">
        <v>5610</v>
      </c>
      <c r="B211" s="31" t="s">
        <v>307</v>
      </c>
      <c r="C211" s="32">
        <v>0</v>
      </c>
      <c r="D211" s="33" t="str">
        <f t="shared" ref="D211:D212" si="18">IFERROR(C211/$C$211,"")</f>
        <v/>
      </c>
      <c r="E211" s="5"/>
    </row>
    <row r="212" spans="1:5" ht="13.5" customHeight="1" x14ac:dyDescent="0.25">
      <c r="A212" s="46">
        <v>5611</v>
      </c>
      <c r="B212" s="5" t="s">
        <v>308</v>
      </c>
      <c r="C212" s="36">
        <v>0</v>
      </c>
      <c r="D212" s="33" t="str">
        <f t="shared" si="18"/>
        <v/>
      </c>
      <c r="E212" s="5"/>
    </row>
    <row r="213" spans="1:5" ht="13.5" customHeight="1" x14ac:dyDescent="0.25">
      <c r="A213" s="25"/>
      <c r="B213" s="25"/>
      <c r="C213" s="25"/>
      <c r="D213" s="26"/>
      <c r="E213" s="25"/>
    </row>
    <row r="214" spans="1:5" ht="13.5" customHeight="1" x14ac:dyDescent="0.25">
      <c r="A214" s="25"/>
      <c r="B214" s="25" t="s">
        <v>309</v>
      </c>
      <c r="C214" s="25"/>
      <c r="D214" s="26"/>
      <c r="E214" s="25"/>
    </row>
  </sheetData>
  <autoFilter ref="A93:C212" xr:uid="{00000000-0009-0000-0000-00005D000000}"/>
  <mergeCells count="4">
    <mergeCell ref="A1:C1"/>
    <mergeCell ref="A2:C2"/>
    <mergeCell ref="A3:C3"/>
    <mergeCell ref="A4:C4"/>
  </mergeCells>
  <pageMargins left="0.70866141732283472" right="0.70866141732283472" top="0.74803149606299213" bottom="0.35433070866141736" header="0" footer="0"/>
  <pageSetup scale="6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272"/>
  <sheetViews>
    <sheetView showGridLines="0" view="pageBreakPreview" zoomScaleNormal="100" zoomScaleSheetLayoutView="100" workbookViewId="0">
      <selection sqref="A1:F1"/>
    </sheetView>
  </sheetViews>
  <sheetFormatPr baseColWidth="10" defaultColWidth="14.42578125" defaultRowHeight="15" customHeight="1" x14ac:dyDescent="0.25"/>
  <cols>
    <col min="1" max="1" width="17.85546875" customWidth="1"/>
    <col min="2" max="2" width="64.5703125" customWidth="1"/>
    <col min="3" max="3" width="16.42578125" customWidth="1"/>
    <col min="4" max="4" width="19.140625" customWidth="1"/>
    <col min="5" max="5" width="24.5703125" customWidth="1"/>
    <col min="6" max="6" width="11.140625" customWidth="1"/>
    <col min="7" max="7" width="10.85546875" customWidth="1"/>
    <col min="8" max="8" width="16.140625" bestFit="1" customWidth="1"/>
    <col min="9" max="9" width="7.140625" customWidth="1"/>
    <col min="10" max="10" width="6.7109375" bestFit="1" customWidth="1"/>
    <col min="11" max="26" width="9.140625" customWidth="1"/>
  </cols>
  <sheetData>
    <row r="1" spans="1:8" ht="11.25" customHeight="1" x14ac:dyDescent="0.25">
      <c r="A1" s="522" t="s">
        <v>1971</v>
      </c>
      <c r="B1" s="519"/>
      <c r="C1" s="519"/>
      <c r="D1" s="519"/>
      <c r="E1" s="519"/>
      <c r="F1" s="519"/>
      <c r="G1" s="113" t="s">
        <v>92</v>
      </c>
      <c r="H1" s="114">
        <v>2024</v>
      </c>
    </row>
    <row r="2" spans="1:8" ht="11.25" customHeight="1" x14ac:dyDescent="0.25">
      <c r="A2" s="522" t="s">
        <v>310</v>
      </c>
      <c r="B2" s="519"/>
      <c r="C2" s="519"/>
      <c r="D2" s="519"/>
      <c r="E2" s="519"/>
      <c r="F2" s="519"/>
      <c r="G2" s="113" t="s">
        <v>94</v>
      </c>
      <c r="H2" s="114" t="s">
        <v>636</v>
      </c>
    </row>
    <row r="3" spans="1:8" ht="11.25" customHeight="1" x14ac:dyDescent="0.25">
      <c r="A3" s="522" t="s">
        <v>1972</v>
      </c>
      <c r="B3" s="519"/>
      <c r="C3" s="519"/>
      <c r="D3" s="519"/>
      <c r="E3" s="519"/>
      <c r="F3" s="519"/>
      <c r="G3" s="113" t="s">
        <v>95</v>
      </c>
      <c r="H3" s="114" t="s">
        <v>638</v>
      </c>
    </row>
    <row r="4" spans="1:8" ht="11.25" customHeight="1" x14ac:dyDescent="0.25">
      <c r="A4" s="521" t="s">
        <v>96</v>
      </c>
      <c r="B4" s="519"/>
      <c r="C4" s="519"/>
      <c r="D4" s="519"/>
      <c r="E4" s="519"/>
      <c r="F4" s="519"/>
      <c r="G4" s="113"/>
      <c r="H4" s="114"/>
    </row>
    <row r="5" spans="1:8" ht="9.75" customHeight="1" x14ac:dyDescent="0.25">
      <c r="A5" s="128" t="s">
        <v>97</v>
      </c>
      <c r="B5" s="115"/>
      <c r="C5" s="115"/>
      <c r="D5" s="115"/>
      <c r="E5" s="115"/>
      <c r="F5" s="115"/>
      <c r="G5" s="115"/>
      <c r="H5" s="115"/>
    </row>
    <row r="6" spans="1:8" ht="9.75" customHeight="1" x14ac:dyDescent="0.25">
      <c r="A6" s="25"/>
      <c r="B6" s="25"/>
      <c r="C6" s="25"/>
      <c r="D6" s="25"/>
      <c r="E6" s="25"/>
      <c r="F6" s="25"/>
      <c r="G6" s="25"/>
      <c r="H6" s="25"/>
    </row>
    <row r="7" spans="1:8" ht="13.5" customHeight="1" x14ac:dyDescent="0.25">
      <c r="A7" s="115" t="s">
        <v>311</v>
      </c>
      <c r="B7" s="115"/>
      <c r="C7" s="115"/>
      <c r="D7" s="115"/>
      <c r="E7" s="115"/>
      <c r="F7" s="115"/>
      <c r="G7" s="115"/>
      <c r="H7" s="115"/>
    </row>
    <row r="8" spans="1:8" ht="13.5" customHeight="1" x14ac:dyDescent="0.25">
      <c r="A8" s="28" t="s">
        <v>99</v>
      </c>
      <c r="B8" s="28" t="s">
        <v>100</v>
      </c>
      <c r="C8" s="28" t="s">
        <v>101</v>
      </c>
      <c r="D8" s="28" t="s">
        <v>312</v>
      </c>
      <c r="E8" s="28"/>
      <c r="F8" s="28"/>
      <c r="G8" s="28"/>
      <c r="H8" s="28"/>
    </row>
    <row r="9" spans="1:8" ht="13.5" customHeight="1" x14ac:dyDescent="0.25">
      <c r="A9" s="53">
        <v>1114</v>
      </c>
      <c r="B9" s="25" t="s">
        <v>313</v>
      </c>
      <c r="C9" s="54">
        <v>0</v>
      </c>
      <c r="D9" s="25"/>
      <c r="E9" s="25"/>
      <c r="F9" s="25"/>
      <c r="G9" s="25"/>
      <c r="H9" s="25"/>
    </row>
    <row r="10" spans="1:8" ht="13.5" customHeight="1" x14ac:dyDescent="0.25">
      <c r="A10" s="53">
        <v>1115</v>
      </c>
      <c r="B10" s="25" t="s">
        <v>314</v>
      </c>
      <c r="C10" s="54">
        <v>0</v>
      </c>
      <c r="D10" s="25"/>
      <c r="E10" s="25"/>
      <c r="F10" s="25"/>
      <c r="G10" s="25"/>
      <c r="H10" s="25"/>
    </row>
    <row r="11" spans="1:8" ht="13.5" customHeight="1" x14ac:dyDescent="0.25">
      <c r="A11" s="53">
        <v>1121</v>
      </c>
      <c r="B11" s="25" t="s">
        <v>315</v>
      </c>
      <c r="C11" s="54">
        <v>0</v>
      </c>
      <c r="D11" s="25"/>
      <c r="E11" s="25"/>
      <c r="F11" s="25"/>
      <c r="G11" s="25"/>
      <c r="H11" s="25"/>
    </row>
    <row r="12" spans="1:8" ht="13.5" customHeight="1" x14ac:dyDescent="0.25">
      <c r="A12" s="25"/>
      <c r="B12" s="25"/>
      <c r="C12" s="25"/>
      <c r="D12" s="25"/>
      <c r="E12" s="25"/>
      <c r="F12" s="25"/>
      <c r="G12" s="25"/>
      <c r="H12" s="25"/>
    </row>
    <row r="13" spans="1:8" ht="13.5" customHeight="1" x14ac:dyDescent="0.25">
      <c r="A13" s="115" t="s">
        <v>316</v>
      </c>
      <c r="B13" s="115"/>
      <c r="C13" s="115"/>
      <c r="D13" s="115"/>
      <c r="E13" s="115"/>
      <c r="F13" s="115"/>
      <c r="G13" s="115"/>
      <c r="H13" s="115"/>
    </row>
    <row r="14" spans="1:8" ht="13.5" customHeight="1" x14ac:dyDescent="0.25">
      <c r="A14" s="28" t="s">
        <v>99</v>
      </c>
      <c r="B14" s="28" t="s">
        <v>100</v>
      </c>
      <c r="C14" s="28" t="s">
        <v>101</v>
      </c>
      <c r="D14" s="28">
        <v>2023</v>
      </c>
      <c r="E14" s="28">
        <f t="shared" ref="E14:G14" si="0">D14-1</f>
        <v>2022</v>
      </c>
      <c r="F14" s="28">
        <f t="shared" si="0"/>
        <v>2021</v>
      </c>
      <c r="G14" s="28">
        <f t="shared" si="0"/>
        <v>2020</v>
      </c>
      <c r="H14" s="55" t="s">
        <v>317</v>
      </c>
    </row>
    <row r="15" spans="1:8" ht="13.5" customHeight="1" x14ac:dyDescent="0.25">
      <c r="A15" s="53">
        <v>1122</v>
      </c>
      <c r="B15" s="25" t="s">
        <v>318</v>
      </c>
      <c r="C15" s="54">
        <v>0</v>
      </c>
      <c r="D15" s="54">
        <v>0</v>
      </c>
      <c r="E15" s="54">
        <v>0</v>
      </c>
      <c r="F15" s="54">
        <v>0</v>
      </c>
      <c r="G15" s="54">
        <v>0</v>
      </c>
      <c r="H15" s="25"/>
    </row>
    <row r="16" spans="1:8" ht="13.5" customHeight="1" x14ac:dyDescent="0.25">
      <c r="A16" s="53">
        <v>1124</v>
      </c>
      <c r="B16" s="25" t="s">
        <v>319</v>
      </c>
      <c r="C16" s="54">
        <v>0</v>
      </c>
      <c r="D16" s="54">
        <v>0</v>
      </c>
      <c r="E16" s="54">
        <v>0</v>
      </c>
      <c r="F16" s="54">
        <v>0</v>
      </c>
      <c r="G16" s="54">
        <v>0</v>
      </c>
      <c r="H16" s="25"/>
    </row>
    <row r="17" spans="1:8" ht="13.5" customHeight="1" x14ac:dyDescent="0.25"/>
    <row r="18" spans="1:8" ht="13.5" customHeight="1" x14ac:dyDescent="0.25">
      <c r="A18" s="115" t="s">
        <v>320</v>
      </c>
      <c r="B18" s="115"/>
      <c r="C18" s="115"/>
      <c r="D18" s="115"/>
      <c r="E18" s="115"/>
      <c r="F18" s="115"/>
      <c r="G18" s="115"/>
      <c r="H18" s="115"/>
    </row>
    <row r="19" spans="1:8" ht="13.5" customHeight="1" x14ac:dyDescent="0.25">
      <c r="A19" s="28" t="s">
        <v>99</v>
      </c>
      <c r="B19" s="28" t="s">
        <v>100</v>
      </c>
      <c r="C19" s="28" t="s">
        <v>101</v>
      </c>
      <c r="D19" s="28" t="s">
        <v>321</v>
      </c>
      <c r="E19" s="28" t="s">
        <v>322</v>
      </c>
      <c r="F19" s="28" t="s">
        <v>323</v>
      </c>
      <c r="G19" s="28" t="s">
        <v>324</v>
      </c>
      <c r="H19" s="55" t="s">
        <v>325</v>
      </c>
    </row>
    <row r="20" spans="1:8" ht="13.5" customHeight="1" x14ac:dyDescent="0.25">
      <c r="A20" s="53">
        <v>1123</v>
      </c>
      <c r="B20" s="25" t="s">
        <v>326</v>
      </c>
      <c r="C20" s="54">
        <v>410781.18000000011</v>
      </c>
      <c r="D20" s="54">
        <v>410781.18000000011</v>
      </c>
      <c r="E20" s="54">
        <v>0</v>
      </c>
      <c r="F20" s="54">
        <v>0</v>
      </c>
      <c r="G20" s="54">
        <v>0</v>
      </c>
      <c r="H20" s="25"/>
    </row>
    <row r="21" spans="1:8" ht="13.5" customHeight="1" x14ac:dyDescent="0.25">
      <c r="A21" s="53" t="s">
        <v>1697</v>
      </c>
      <c r="B21" s="25" t="s">
        <v>1698</v>
      </c>
      <c r="C21" s="54">
        <v>410781.18000000011</v>
      </c>
      <c r="D21" s="54">
        <v>410781.18000000011</v>
      </c>
      <c r="E21" s="54">
        <f>+D21-C21</f>
        <v>0</v>
      </c>
      <c r="F21" s="54"/>
      <c r="G21" s="54"/>
      <c r="H21" s="25"/>
    </row>
    <row r="22" spans="1:8" ht="13.5" customHeight="1" x14ac:dyDescent="0.25">
      <c r="A22" s="53" t="s">
        <v>1699</v>
      </c>
      <c r="B22" s="25" t="s">
        <v>1700</v>
      </c>
      <c r="C22" s="54">
        <v>17281.330000000002</v>
      </c>
      <c r="D22" s="54">
        <v>17281.330000000002</v>
      </c>
      <c r="E22" s="54"/>
      <c r="F22" s="54"/>
      <c r="G22" s="54"/>
      <c r="H22" s="25"/>
    </row>
    <row r="23" spans="1:8" ht="13.5" customHeight="1" x14ac:dyDescent="0.25">
      <c r="A23" s="53" t="s">
        <v>1701</v>
      </c>
      <c r="B23" s="25" t="s">
        <v>1702</v>
      </c>
      <c r="C23" s="54">
        <v>66129.279999999999</v>
      </c>
      <c r="D23" s="54">
        <v>66129.279999999999</v>
      </c>
      <c r="E23" s="54"/>
      <c r="F23" s="54"/>
      <c r="G23" s="54"/>
      <c r="H23" s="25"/>
    </row>
    <row r="24" spans="1:8" ht="13.5" customHeight="1" x14ac:dyDescent="0.25">
      <c r="A24" s="53" t="s">
        <v>1703</v>
      </c>
      <c r="B24" s="25" t="s">
        <v>1704</v>
      </c>
      <c r="C24" s="54">
        <v>31941.759999999998</v>
      </c>
      <c r="D24" s="54">
        <v>31941.759999999998</v>
      </c>
      <c r="E24" s="54"/>
      <c r="F24" s="54"/>
      <c r="G24" s="54"/>
      <c r="H24" s="25"/>
    </row>
    <row r="25" spans="1:8" ht="13.5" customHeight="1" x14ac:dyDescent="0.25">
      <c r="A25" s="53" t="s">
        <v>1705</v>
      </c>
      <c r="B25" s="25" t="s">
        <v>934</v>
      </c>
      <c r="C25" s="54">
        <v>51033.01</v>
      </c>
      <c r="D25" s="54">
        <v>51033.01</v>
      </c>
      <c r="E25" s="54"/>
      <c r="F25" s="54"/>
      <c r="G25" s="54"/>
      <c r="H25" s="25"/>
    </row>
    <row r="26" spans="1:8" ht="13.5" customHeight="1" x14ac:dyDescent="0.25">
      <c r="A26" s="53" t="s">
        <v>1706</v>
      </c>
      <c r="B26" s="25" t="s">
        <v>1707</v>
      </c>
      <c r="C26" s="54">
        <v>-78.52</v>
      </c>
      <c r="D26" s="54">
        <v>-78.52</v>
      </c>
      <c r="E26" s="54"/>
      <c r="F26" s="54"/>
      <c r="G26" s="54"/>
      <c r="H26" s="25"/>
    </row>
    <row r="27" spans="1:8" ht="13.5" customHeight="1" x14ac:dyDescent="0.25">
      <c r="A27" s="53" t="s">
        <v>1708</v>
      </c>
      <c r="B27" s="25" t="s">
        <v>1709</v>
      </c>
      <c r="C27" s="54">
        <v>83000</v>
      </c>
      <c r="D27" s="54">
        <v>83000</v>
      </c>
      <c r="E27" s="54"/>
      <c r="F27" s="54"/>
      <c r="G27" s="54"/>
      <c r="H27" s="25"/>
    </row>
    <row r="28" spans="1:8" ht="13.5" customHeight="1" x14ac:dyDescent="0.25">
      <c r="A28" s="53" t="s">
        <v>1710</v>
      </c>
      <c r="B28" s="25" t="s">
        <v>1711</v>
      </c>
      <c r="C28" s="54">
        <v>1348.57</v>
      </c>
      <c r="D28" s="54">
        <v>1348.57</v>
      </c>
      <c r="E28" s="54"/>
      <c r="F28" s="54"/>
      <c r="G28" s="54"/>
      <c r="H28" s="25"/>
    </row>
    <row r="29" spans="1:8" ht="13.5" customHeight="1" x14ac:dyDescent="0.25">
      <c r="A29" s="53" t="s">
        <v>1712</v>
      </c>
      <c r="B29" s="25" t="s">
        <v>1713</v>
      </c>
      <c r="C29" s="54">
        <v>30419.84</v>
      </c>
      <c r="D29" s="54">
        <v>30419.84</v>
      </c>
      <c r="E29" s="54"/>
      <c r="F29" s="54"/>
      <c r="G29" s="54"/>
      <c r="H29" s="25"/>
    </row>
    <row r="30" spans="1:8" ht="13.5" customHeight="1" x14ac:dyDescent="0.25">
      <c r="A30" s="53" t="s">
        <v>1714</v>
      </c>
      <c r="B30" s="25" t="s">
        <v>1715</v>
      </c>
      <c r="C30" s="54">
        <v>5199.45</v>
      </c>
      <c r="D30" s="54">
        <v>5199.45</v>
      </c>
      <c r="E30" s="54"/>
      <c r="F30" s="54"/>
      <c r="G30" s="54"/>
      <c r="H30" s="25"/>
    </row>
    <row r="31" spans="1:8" ht="13.5" customHeight="1" x14ac:dyDescent="0.25">
      <c r="A31" s="53" t="s">
        <v>1716</v>
      </c>
      <c r="B31" s="25" t="s">
        <v>1717</v>
      </c>
      <c r="C31" s="54">
        <v>27589.439999999999</v>
      </c>
      <c r="D31" s="54">
        <v>27589.439999999999</v>
      </c>
      <c r="E31" s="54"/>
      <c r="F31" s="54"/>
      <c r="G31" s="54"/>
      <c r="H31" s="25"/>
    </row>
    <row r="32" spans="1:8" ht="13.5" customHeight="1" x14ac:dyDescent="0.25">
      <c r="A32" s="53" t="s">
        <v>1718</v>
      </c>
      <c r="B32" s="25" t="s">
        <v>1719</v>
      </c>
      <c r="C32" s="54">
        <v>7985.44</v>
      </c>
      <c r="D32" s="54">
        <v>7985.44</v>
      </c>
      <c r="E32" s="54"/>
      <c r="F32" s="54"/>
      <c r="G32" s="54"/>
      <c r="H32" s="25"/>
    </row>
    <row r="33" spans="1:8" ht="13.5" customHeight="1" x14ac:dyDescent="0.25">
      <c r="A33" s="53" t="s">
        <v>1720</v>
      </c>
      <c r="B33" s="25" t="s">
        <v>1721</v>
      </c>
      <c r="C33" s="54">
        <v>19147.5</v>
      </c>
      <c r="D33" s="54">
        <v>19147.5</v>
      </c>
      <c r="E33" s="54"/>
      <c r="F33" s="54"/>
      <c r="G33" s="54"/>
      <c r="H33" s="25"/>
    </row>
    <row r="34" spans="1:8" ht="13.5" customHeight="1" x14ac:dyDescent="0.25">
      <c r="A34" s="53" t="s">
        <v>1722</v>
      </c>
      <c r="B34" s="25" t="s">
        <v>1723</v>
      </c>
      <c r="C34" s="54">
        <v>-757</v>
      </c>
      <c r="D34" s="54">
        <v>-757</v>
      </c>
      <c r="E34" s="54"/>
      <c r="F34" s="54"/>
      <c r="G34" s="54"/>
      <c r="H34" s="25"/>
    </row>
    <row r="35" spans="1:8" ht="13.5" customHeight="1" x14ac:dyDescent="0.25">
      <c r="A35" s="53" t="s">
        <v>1724</v>
      </c>
      <c r="B35" s="25" t="s">
        <v>1725</v>
      </c>
      <c r="C35" s="54">
        <v>1999.99</v>
      </c>
      <c r="D35" s="54">
        <v>1999.99</v>
      </c>
      <c r="E35" s="54"/>
      <c r="F35" s="54"/>
      <c r="G35" s="54"/>
      <c r="H35" s="25"/>
    </row>
    <row r="36" spans="1:8" ht="13.5" customHeight="1" x14ac:dyDescent="0.25">
      <c r="A36" s="53" t="s">
        <v>1726</v>
      </c>
      <c r="B36" s="25" t="s">
        <v>1727</v>
      </c>
      <c r="C36" s="54">
        <v>17518.849999999999</v>
      </c>
      <c r="D36" s="54">
        <v>17518.849999999999</v>
      </c>
      <c r="E36" s="54"/>
      <c r="F36" s="54"/>
      <c r="G36" s="54"/>
      <c r="H36" s="25"/>
    </row>
    <row r="37" spans="1:8" ht="13.5" customHeight="1" x14ac:dyDescent="0.25">
      <c r="A37" s="53" t="s">
        <v>1728</v>
      </c>
      <c r="B37" s="25" t="s">
        <v>1729</v>
      </c>
      <c r="C37" s="54">
        <v>7604.96</v>
      </c>
      <c r="D37" s="54">
        <v>7604.96</v>
      </c>
      <c r="E37" s="54"/>
      <c r="F37" s="54"/>
      <c r="G37" s="54"/>
      <c r="H37" s="25"/>
    </row>
    <row r="38" spans="1:8" ht="13.5" customHeight="1" x14ac:dyDescent="0.25">
      <c r="A38" s="53" t="s">
        <v>1730</v>
      </c>
      <c r="B38" s="25" t="s">
        <v>1731</v>
      </c>
      <c r="C38" s="54">
        <v>7604.96</v>
      </c>
      <c r="D38" s="54">
        <v>7604.96</v>
      </c>
      <c r="E38" s="54"/>
      <c r="F38" s="54"/>
      <c r="G38" s="54"/>
      <c r="H38" s="25"/>
    </row>
    <row r="39" spans="1:8" ht="13.5" customHeight="1" x14ac:dyDescent="0.25">
      <c r="A39" s="53" t="s">
        <v>1732</v>
      </c>
      <c r="B39" s="25" t="s">
        <v>1733</v>
      </c>
      <c r="C39" s="54">
        <v>8157.17</v>
      </c>
      <c r="D39" s="54">
        <v>8157.17</v>
      </c>
      <c r="E39" s="54"/>
      <c r="F39" s="54"/>
      <c r="G39" s="54"/>
      <c r="H39" s="25"/>
    </row>
    <row r="40" spans="1:8" ht="13.5" customHeight="1" x14ac:dyDescent="0.25">
      <c r="A40" s="53" t="s">
        <v>1734</v>
      </c>
      <c r="B40" s="25" t="s">
        <v>1735</v>
      </c>
      <c r="C40" s="54">
        <v>380.84</v>
      </c>
      <c r="D40" s="54">
        <v>380.84</v>
      </c>
      <c r="E40" s="54"/>
      <c r="F40" s="54"/>
      <c r="G40" s="54"/>
      <c r="H40" s="25"/>
    </row>
    <row r="41" spans="1:8" ht="13.5" customHeight="1" x14ac:dyDescent="0.25">
      <c r="A41" s="53" t="s">
        <v>1736</v>
      </c>
      <c r="B41" s="25" t="s">
        <v>1737</v>
      </c>
      <c r="C41" s="54">
        <v>-6804</v>
      </c>
      <c r="D41" s="54">
        <v>-6804</v>
      </c>
      <c r="E41" s="54"/>
      <c r="F41" s="54"/>
      <c r="G41" s="54"/>
      <c r="H41" s="25"/>
    </row>
    <row r="42" spans="1:8" ht="13.5" customHeight="1" x14ac:dyDescent="0.25">
      <c r="A42" s="53" t="s">
        <v>1738</v>
      </c>
      <c r="B42" s="25" t="s">
        <v>1739</v>
      </c>
      <c r="C42" s="54">
        <v>3601.69</v>
      </c>
      <c r="D42" s="54">
        <v>3601.69</v>
      </c>
      <c r="E42" s="54"/>
      <c r="F42" s="54"/>
      <c r="G42" s="54"/>
      <c r="H42" s="25"/>
    </row>
    <row r="43" spans="1:8" ht="13.5" customHeight="1" x14ac:dyDescent="0.25">
      <c r="A43" s="53" t="s">
        <v>1740</v>
      </c>
      <c r="B43" s="25" t="s">
        <v>1741</v>
      </c>
      <c r="C43" s="54">
        <v>-17.48</v>
      </c>
      <c r="D43" s="54">
        <v>-17.48</v>
      </c>
      <c r="E43" s="54"/>
      <c r="F43" s="54"/>
      <c r="G43" s="54"/>
      <c r="H43" s="25"/>
    </row>
    <row r="44" spans="1:8" ht="13.5" customHeight="1" x14ac:dyDescent="0.25">
      <c r="A44" s="53" t="s">
        <v>1742</v>
      </c>
      <c r="B44" s="25" t="s">
        <v>1743</v>
      </c>
      <c r="C44" s="54">
        <v>-801.86</v>
      </c>
      <c r="D44" s="54">
        <v>-801.86</v>
      </c>
      <c r="E44" s="54"/>
      <c r="F44" s="54"/>
      <c r="G44" s="54"/>
      <c r="H44" s="25"/>
    </row>
    <row r="45" spans="1:8" ht="13.5" customHeight="1" x14ac:dyDescent="0.25">
      <c r="A45" s="53" t="s">
        <v>1744</v>
      </c>
      <c r="B45" s="25" t="s">
        <v>1745</v>
      </c>
      <c r="C45" s="54">
        <v>16608.88</v>
      </c>
      <c r="D45" s="54">
        <v>16608.88</v>
      </c>
      <c r="E45" s="54"/>
      <c r="F45" s="54"/>
      <c r="G45" s="54"/>
      <c r="H45" s="25"/>
    </row>
    <row r="46" spans="1:8" ht="13.5" customHeight="1" x14ac:dyDescent="0.25">
      <c r="A46" s="53" t="s">
        <v>1746</v>
      </c>
      <c r="B46" s="25" t="s">
        <v>1747</v>
      </c>
      <c r="C46" s="54">
        <v>14687.08</v>
      </c>
      <c r="D46" s="54">
        <v>14687.08</v>
      </c>
      <c r="E46" s="54"/>
      <c r="F46" s="54"/>
      <c r="G46" s="54"/>
      <c r="H46" s="25"/>
    </row>
    <row r="47" spans="1:8" ht="13.5" customHeight="1" x14ac:dyDescent="0.25">
      <c r="A47" s="53">
        <v>1125</v>
      </c>
      <c r="B47" s="25" t="s">
        <v>327</v>
      </c>
      <c r="C47" s="54">
        <v>0</v>
      </c>
      <c r="D47" s="54">
        <v>0</v>
      </c>
      <c r="E47" s="54">
        <v>0</v>
      </c>
      <c r="F47" s="54">
        <v>0</v>
      </c>
      <c r="G47" s="54">
        <v>0</v>
      </c>
      <c r="H47" s="25"/>
    </row>
    <row r="48" spans="1:8" ht="13.5" customHeight="1" x14ac:dyDescent="0.25">
      <c r="A48" s="46">
        <v>1126</v>
      </c>
      <c r="B48" s="5" t="s">
        <v>328</v>
      </c>
      <c r="C48" s="54">
        <v>0</v>
      </c>
      <c r="D48" s="54">
        <v>0</v>
      </c>
      <c r="E48" s="54">
        <v>0</v>
      </c>
      <c r="F48" s="54">
        <v>0</v>
      </c>
      <c r="G48" s="54">
        <v>0</v>
      </c>
      <c r="H48" s="25"/>
    </row>
    <row r="49" spans="1:8" ht="13.5" customHeight="1" x14ac:dyDescent="0.25">
      <c r="A49" s="46">
        <v>1129</v>
      </c>
      <c r="B49" s="5" t="s">
        <v>329</v>
      </c>
      <c r="C49" s="54">
        <v>0</v>
      </c>
      <c r="D49" s="54">
        <v>0</v>
      </c>
      <c r="E49" s="54">
        <v>0</v>
      </c>
      <c r="F49" s="54">
        <v>0</v>
      </c>
      <c r="G49" s="54">
        <v>0</v>
      </c>
      <c r="H49" s="25"/>
    </row>
    <row r="50" spans="1:8" ht="13.5" customHeight="1" x14ac:dyDescent="0.25">
      <c r="A50" s="53">
        <v>1131</v>
      </c>
      <c r="B50" s="25" t="s">
        <v>330</v>
      </c>
      <c r="C50" s="54">
        <v>367752.15</v>
      </c>
      <c r="D50" s="54">
        <v>367752.14999999997</v>
      </c>
      <c r="E50" s="54">
        <v>0</v>
      </c>
      <c r="F50" s="54">
        <v>0</v>
      </c>
      <c r="G50" s="54">
        <v>0</v>
      </c>
      <c r="H50" s="25"/>
    </row>
    <row r="51" spans="1:8" ht="13.5" customHeight="1" x14ac:dyDescent="0.25">
      <c r="A51" s="53" t="s">
        <v>1748</v>
      </c>
      <c r="B51" s="25" t="s">
        <v>1749</v>
      </c>
      <c r="C51" s="54">
        <v>367752.15</v>
      </c>
      <c r="D51" s="54">
        <v>367752.14999999997</v>
      </c>
      <c r="E51" s="54"/>
      <c r="F51" s="54"/>
      <c r="G51" s="54"/>
      <c r="H51" s="25"/>
    </row>
    <row r="52" spans="1:8" ht="13.5" customHeight="1" x14ac:dyDescent="0.25">
      <c r="A52" s="53" t="s">
        <v>1750</v>
      </c>
      <c r="B52" s="25" t="s">
        <v>1751</v>
      </c>
      <c r="C52" s="54">
        <v>706062.21</v>
      </c>
      <c r="D52" s="54">
        <v>706062.21</v>
      </c>
      <c r="E52" s="54"/>
      <c r="F52" s="54"/>
      <c r="G52" s="54"/>
      <c r="H52" s="25"/>
    </row>
    <row r="53" spans="1:8" ht="13.5" customHeight="1" x14ac:dyDescent="0.25">
      <c r="A53" s="53" t="s">
        <v>1752</v>
      </c>
      <c r="B53" s="25" t="s">
        <v>1753</v>
      </c>
      <c r="C53" s="54">
        <v>-338310.06</v>
      </c>
      <c r="D53" s="54">
        <v>-338310.06</v>
      </c>
      <c r="E53" s="54"/>
      <c r="F53" s="54"/>
      <c r="G53" s="54"/>
      <c r="H53" s="25"/>
    </row>
    <row r="54" spans="1:8" ht="13.5" customHeight="1" x14ac:dyDescent="0.25">
      <c r="A54" s="53">
        <v>1132</v>
      </c>
      <c r="B54" s="25" t="s">
        <v>331</v>
      </c>
      <c r="C54" s="54">
        <v>0</v>
      </c>
      <c r="D54" s="54">
        <v>0</v>
      </c>
      <c r="E54" s="54">
        <v>0</v>
      </c>
      <c r="F54" s="54">
        <v>0</v>
      </c>
      <c r="G54" s="54">
        <v>0</v>
      </c>
      <c r="H54" s="25"/>
    </row>
    <row r="55" spans="1:8" ht="13.5" customHeight="1" x14ac:dyDescent="0.25">
      <c r="A55" s="53">
        <v>1133</v>
      </c>
      <c r="B55" s="25" t="s">
        <v>332</v>
      </c>
      <c r="C55" s="54">
        <v>0</v>
      </c>
      <c r="D55" s="54">
        <v>0</v>
      </c>
      <c r="E55" s="54">
        <v>0</v>
      </c>
      <c r="F55" s="54">
        <v>0</v>
      </c>
      <c r="G55" s="54">
        <v>0</v>
      </c>
      <c r="H55" s="25"/>
    </row>
    <row r="56" spans="1:8" ht="13.5" customHeight="1" x14ac:dyDescent="0.25">
      <c r="A56" s="53">
        <v>1134</v>
      </c>
      <c r="B56" s="25" t="s">
        <v>333</v>
      </c>
      <c r="C56" s="54">
        <v>0</v>
      </c>
      <c r="D56" s="54">
        <v>0</v>
      </c>
      <c r="E56" s="54">
        <v>0</v>
      </c>
      <c r="F56" s="54">
        <v>0</v>
      </c>
      <c r="G56" s="54">
        <v>0</v>
      </c>
      <c r="H56" s="25"/>
    </row>
    <row r="57" spans="1:8" ht="13.5" customHeight="1" x14ac:dyDescent="0.25">
      <c r="A57" s="53">
        <v>1139</v>
      </c>
      <c r="B57" s="25" t="s">
        <v>334</v>
      </c>
      <c r="C57" s="54">
        <v>0</v>
      </c>
      <c r="D57" s="54">
        <v>0</v>
      </c>
      <c r="E57" s="54">
        <v>0</v>
      </c>
      <c r="F57" s="54">
        <v>0</v>
      </c>
      <c r="G57" s="54">
        <v>0</v>
      </c>
      <c r="H57" s="25"/>
    </row>
    <row r="58" spans="1:8" ht="12" customHeight="1" x14ac:dyDescent="0.25">
      <c r="A58" s="25"/>
      <c r="B58" s="25"/>
      <c r="C58" s="25"/>
      <c r="D58" s="25"/>
      <c r="E58" s="25"/>
      <c r="F58" s="25"/>
      <c r="G58" s="25"/>
      <c r="H58" s="25"/>
    </row>
    <row r="59" spans="1:8" ht="12" customHeight="1" x14ac:dyDescent="0.25">
      <c r="A59" s="115" t="s">
        <v>335</v>
      </c>
      <c r="B59" s="115"/>
      <c r="C59" s="115"/>
      <c r="D59" s="115"/>
      <c r="E59" s="115"/>
      <c r="F59" s="115"/>
      <c r="G59" s="115"/>
      <c r="H59" s="115"/>
    </row>
    <row r="60" spans="1:8" ht="26.25" customHeight="1" x14ac:dyDescent="0.25">
      <c r="A60" s="28" t="s">
        <v>99</v>
      </c>
      <c r="B60" s="28" t="s">
        <v>100</v>
      </c>
      <c r="C60" s="28" t="s">
        <v>101</v>
      </c>
      <c r="D60" s="28" t="s">
        <v>336</v>
      </c>
      <c r="E60" s="28" t="s">
        <v>337</v>
      </c>
      <c r="F60" s="55" t="s">
        <v>338</v>
      </c>
      <c r="G60" s="28"/>
      <c r="H60" s="28"/>
    </row>
    <row r="61" spans="1:8" ht="12" customHeight="1" x14ac:dyDescent="0.25">
      <c r="A61" s="53">
        <v>1140</v>
      </c>
      <c r="B61" s="25" t="s">
        <v>339</v>
      </c>
      <c r="C61" s="54">
        <v>0</v>
      </c>
      <c r="D61" s="25"/>
      <c r="E61" s="25"/>
      <c r="F61" s="25"/>
      <c r="G61" s="25"/>
      <c r="H61" s="25"/>
    </row>
    <row r="62" spans="1:8" ht="12" customHeight="1" x14ac:dyDescent="0.25">
      <c r="A62" s="53">
        <v>1141</v>
      </c>
      <c r="B62" s="25" t="s">
        <v>340</v>
      </c>
      <c r="C62" s="54">
        <v>0</v>
      </c>
      <c r="D62" s="25"/>
      <c r="E62" s="25"/>
      <c r="F62" s="25"/>
    </row>
    <row r="63" spans="1:8" ht="12" customHeight="1" x14ac:dyDescent="0.25">
      <c r="A63" s="53">
        <v>1142</v>
      </c>
      <c r="B63" s="25" t="s">
        <v>341</v>
      </c>
      <c r="C63" s="54">
        <v>0</v>
      </c>
      <c r="D63" s="25"/>
      <c r="E63" s="25"/>
      <c r="F63" s="25"/>
    </row>
    <row r="64" spans="1:8" ht="12" customHeight="1" x14ac:dyDescent="0.25">
      <c r="A64" s="53">
        <v>1143</v>
      </c>
      <c r="B64" s="25" t="s">
        <v>342</v>
      </c>
      <c r="C64" s="54">
        <v>0</v>
      </c>
      <c r="D64" s="25"/>
      <c r="E64" s="25"/>
      <c r="F64" s="25"/>
    </row>
    <row r="65" spans="1:10" ht="12" customHeight="1" x14ac:dyDescent="0.25">
      <c r="A65" s="53">
        <v>1144</v>
      </c>
      <c r="B65" s="25" t="s">
        <v>343</v>
      </c>
      <c r="C65" s="54">
        <v>0</v>
      </c>
      <c r="D65" s="25"/>
      <c r="E65" s="25"/>
      <c r="F65" s="25"/>
    </row>
    <row r="66" spans="1:10" ht="12" customHeight="1" x14ac:dyDescent="0.25">
      <c r="A66" s="53">
        <v>1145</v>
      </c>
      <c r="B66" s="25" t="s">
        <v>344</v>
      </c>
      <c r="C66" s="54">
        <v>0</v>
      </c>
      <c r="D66" s="25"/>
      <c r="E66" s="25"/>
      <c r="F66" s="25"/>
    </row>
    <row r="67" spans="1:10" ht="12" customHeight="1" x14ac:dyDescent="0.25">
      <c r="A67" s="25"/>
      <c r="B67" s="25"/>
      <c r="C67" s="25"/>
      <c r="D67" s="25"/>
      <c r="E67" s="25"/>
      <c r="F67" s="25"/>
    </row>
    <row r="68" spans="1:10" ht="12" customHeight="1" x14ac:dyDescent="0.25">
      <c r="A68" s="115" t="s">
        <v>345</v>
      </c>
      <c r="B68" s="115"/>
      <c r="C68" s="115"/>
      <c r="D68" s="115"/>
      <c r="E68" s="115"/>
      <c r="F68" s="115"/>
    </row>
    <row r="69" spans="1:10" ht="33.75" customHeight="1" x14ac:dyDescent="0.25">
      <c r="A69" s="28" t="s">
        <v>99</v>
      </c>
      <c r="B69" s="28" t="s">
        <v>100</v>
      </c>
      <c r="C69" s="28" t="s">
        <v>101</v>
      </c>
      <c r="D69" s="28" t="s">
        <v>337</v>
      </c>
      <c r="E69" s="28" t="s">
        <v>346</v>
      </c>
      <c r="F69" s="55" t="s">
        <v>338</v>
      </c>
    </row>
    <row r="70" spans="1:10" ht="12" customHeight="1" x14ac:dyDescent="0.25">
      <c r="A70" s="53">
        <v>1150</v>
      </c>
      <c r="B70" s="25" t="s">
        <v>347</v>
      </c>
      <c r="C70" s="54">
        <v>0</v>
      </c>
      <c r="D70" s="25"/>
      <c r="E70" s="25"/>
      <c r="F70" s="25"/>
    </row>
    <row r="71" spans="1:10" ht="12" customHeight="1" x14ac:dyDescent="0.25">
      <c r="A71" s="53">
        <v>1151</v>
      </c>
      <c r="B71" s="25" t="s">
        <v>348</v>
      </c>
      <c r="C71" s="54">
        <v>0</v>
      </c>
      <c r="D71" s="25"/>
      <c r="E71" s="25"/>
      <c r="F71" s="25"/>
    </row>
    <row r="72" spans="1:10" ht="12" customHeight="1" x14ac:dyDescent="0.25">
      <c r="A72" s="25"/>
      <c r="B72" s="25"/>
      <c r="C72" s="25"/>
      <c r="D72" s="25"/>
      <c r="E72" s="25"/>
      <c r="F72" s="25"/>
    </row>
    <row r="73" spans="1:10" ht="12" customHeight="1" x14ac:dyDescent="0.25">
      <c r="A73" s="115" t="s">
        <v>349</v>
      </c>
      <c r="B73" s="115"/>
      <c r="C73" s="115"/>
      <c r="D73" s="115"/>
      <c r="E73" s="115"/>
      <c r="F73" s="115"/>
    </row>
    <row r="74" spans="1:10" ht="12" customHeight="1" x14ac:dyDescent="0.25">
      <c r="A74" s="28" t="s">
        <v>99</v>
      </c>
      <c r="B74" s="28" t="s">
        <v>100</v>
      </c>
      <c r="C74" s="28" t="s">
        <v>101</v>
      </c>
      <c r="D74" s="28" t="s">
        <v>312</v>
      </c>
      <c r="E74" s="28" t="s">
        <v>325</v>
      </c>
      <c r="F74" s="28"/>
    </row>
    <row r="75" spans="1:10" ht="12" customHeight="1" x14ac:dyDescent="0.25">
      <c r="A75" s="53">
        <v>1213</v>
      </c>
      <c r="B75" s="25" t="s">
        <v>350</v>
      </c>
      <c r="C75" s="54">
        <v>0</v>
      </c>
      <c r="D75" s="25"/>
      <c r="E75" s="25"/>
      <c r="F75" s="25"/>
    </row>
    <row r="76" spans="1:10" ht="12" customHeight="1" x14ac:dyDescent="0.25">
      <c r="A76" s="25"/>
      <c r="B76" s="25"/>
      <c r="C76" s="25"/>
      <c r="D76" s="25"/>
      <c r="E76" s="25"/>
      <c r="F76" s="25"/>
    </row>
    <row r="77" spans="1:10" ht="12" customHeight="1" x14ac:dyDescent="0.25">
      <c r="A77" s="115" t="s">
        <v>351</v>
      </c>
      <c r="B77" s="115"/>
      <c r="C77" s="115"/>
      <c r="D77" s="115"/>
      <c r="E77" s="115"/>
      <c r="F77" s="115"/>
    </row>
    <row r="78" spans="1:10" ht="12" customHeight="1" x14ac:dyDescent="0.25">
      <c r="A78" s="28" t="s">
        <v>99</v>
      </c>
      <c r="B78" s="28" t="s">
        <v>100</v>
      </c>
      <c r="C78" s="28" t="s">
        <v>101</v>
      </c>
      <c r="D78" s="28"/>
      <c r="E78" s="28"/>
      <c r="F78" s="28"/>
      <c r="G78" s="28"/>
      <c r="H78" s="28"/>
      <c r="I78" s="25"/>
      <c r="J78" s="25"/>
    </row>
    <row r="79" spans="1:10" ht="12" customHeight="1" x14ac:dyDescent="0.25">
      <c r="A79" s="53">
        <v>1211</v>
      </c>
      <c r="B79" s="25" t="s">
        <v>352</v>
      </c>
      <c r="C79" s="54">
        <v>0</v>
      </c>
      <c r="D79" s="25"/>
      <c r="E79" s="25"/>
      <c r="F79" s="25"/>
      <c r="G79" s="25"/>
      <c r="H79" s="25"/>
      <c r="I79" s="25"/>
      <c r="J79" s="25"/>
    </row>
    <row r="80" spans="1:10" ht="12" customHeight="1" x14ac:dyDescent="0.25">
      <c r="A80" s="53">
        <v>1212</v>
      </c>
      <c r="B80" s="25" t="s">
        <v>353</v>
      </c>
      <c r="C80" s="54">
        <v>0</v>
      </c>
      <c r="D80" s="25"/>
      <c r="E80" s="25"/>
      <c r="F80" s="25"/>
      <c r="G80" s="25"/>
      <c r="H80" s="25"/>
      <c r="I80" s="25"/>
      <c r="J80" s="25"/>
    </row>
    <row r="81" spans="1:10" ht="12" customHeight="1" x14ac:dyDescent="0.25">
      <c r="A81" s="53">
        <v>1214</v>
      </c>
      <c r="B81" s="25" t="s">
        <v>354</v>
      </c>
      <c r="C81" s="54">
        <v>0</v>
      </c>
      <c r="D81" s="25"/>
      <c r="E81" s="25"/>
      <c r="F81" s="25"/>
      <c r="G81" s="25"/>
      <c r="H81" s="25"/>
      <c r="I81" s="25"/>
      <c r="J81" s="25"/>
    </row>
    <row r="82" spans="1:10" ht="12" customHeight="1" x14ac:dyDescent="0.25">
      <c r="A82" s="25"/>
      <c r="B82" s="25"/>
      <c r="C82" s="25"/>
      <c r="D82" s="25"/>
      <c r="E82" s="25"/>
      <c r="F82" s="25"/>
      <c r="G82" s="25"/>
      <c r="H82" s="25"/>
      <c r="I82" s="25"/>
      <c r="J82" s="25"/>
    </row>
    <row r="83" spans="1:10" ht="12" customHeight="1" x14ac:dyDescent="0.25">
      <c r="A83" s="115" t="s">
        <v>355</v>
      </c>
      <c r="B83" s="115"/>
      <c r="C83" s="115"/>
      <c r="D83" s="115"/>
      <c r="E83" s="115"/>
      <c r="F83" s="115"/>
      <c r="G83" s="115"/>
      <c r="H83" s="115"/>
      <c r="I83" s="115"/>
      <c r="J83" s="115"/>
    </row>
    <row r="84" spans="1:10" ht="26.25" customHeight="1" x14ac:dyDescent="0.25">
      <c r="A84" s="28" t="s">
        <v>99</v>
      </c>
      <c r="B84" s="28" t="s">
        <v>100</v>
      </c>
      <c r="C84" s="28" t="s">
        <v>101</v>
      </c>
      <c r="D84" s="28" t="s">
        <v>356</v>
      </c>
      <c r="E84" s="28" t="s">
        <v>357</v>
      </c>
      <c r="F84" s="55" t="s">
        <v>358</v>
      </c>
      <c r="G84" s="55" t="s">
        <v>359</v>
      </c>
      <c r="H84" s="28" t="s">
        <v>360</v>
      </c>
      <c r="I84" s="55" t="s">
        <v>361</v>
      </c>
      <c r="J84" s="55" t="s">
        <v>362</v>
      </c>
    </row>
    <row r="85" spans="1:10" ht="12" customHeight="1" x14ac:dyDescent="0.25">
      <c r="A85" s="53">
        <v>1230</v>
      </c>
      <c r="B85" s="25" t="s">
        <v>363</v>
      </c>
      <c r="C85" s="54">
        <v>14459914.49</v>
      </c>
      <c r="D85" s="54">
        <v>0</v>
      </c>
      <c r="E85" s="54">
        <v>50861.67</v>
      </c>
      <c r="F85" s="25"/>
      <c r="G85" s="25"/>
      <c r="H85" s="25"/>
      <c r="I85" s="25"/>
      <c r="J85" s="25"/>
    </row>
    <row r="86" spans="1:10" ht="12" customHeight="1" x14ac:dyDescent="0.25">
      <c r="A86" s="53">
        <v>1231</v>
      </c>
      <c r="B86" s="25" t="s">
        <v>364</v>
      </c>
      <c r="C86" s="54">
        <v>1938000</v>
      </c>
      <c r="D86" s="54">
        <v>0</v>
      </c>
      <c r="E86" s="54">
        <v>0</v>
      </c>
      <c r="F86" s="25"/>
      <c r="G86" s="25"/>
      <c r="H86" s="25"/>
      <c r="I86" s="25"/>
      <c r="J86" s="25"/>
    </row>
    <row r="87" spans="1:10" ht="12" customHeight="1" x14ac:dyDescent="0.25">
      <c r="A87" s="53">
        <v>1232</v>
      </c>
      <c r="B87" s="25" t="s">
        <v>365</v>
      </c>
      <c r="C87" s="54">
        <v>12206801.09</v>
      </c>
      <c r="D87" s="54">
        <v>0</v>
      </c>
      <c r="E87" s="54">
        <v>50861.67</v>
      </c>
      <c r="F87" s="25" t="s">
        <v>674</v>
      </c>
      <c r="G87" s="25"/>
      <c r="H87" s="25"/>
      <c r="I87" s="25"/>
      <c r="J87" s="25"/>
    </row>
    <row r="88" spans="1:10" ht="12" customHeight="1" x14ac:dyDescent="0.25">
      <c r="A88" s="53">
        <v>1233</v>
      </c>
      <c r="B88" s="25" t="s">
        <v>366</v>
      </c>
      <c r="C88" s="54">
        <v>0</v>
      </c>
      <c r="D88" s="54">
        <v>0</v>
      </c>
      <c r="E88" s="54">
        <v>0</v>
      </c>
      <c r="F88" s="25"/>
      <c r="G88" s="25"/>
      <c r="H88" s="25"/>
      <c r="I88" s="25"/>
      <c r="J88" s="25"/>
    </row>
    <row r="89" spans="1:10" ht="12" customHeight="1" x14ac:dyDescent="0.25">
      <c r="A89" s="53">
        <v>1234</v>
      </c>
      <c r="B89" s="25" t="s">
        <v>367</v>
      </c>
      <c r="C89" s="54">
        <v>0</v>
      </c>
      <c r="D89" s="54">
        <v>0</v>
      </c>
      <c r="E89" s="54">
        <v>0</v>
      </c>
      <c r="F89" s="25"/>
      <c r="G89" s="25"/>
      <c r="H89" s="25"/>
      <c r="I89" s="25"/>
      <c r="J89" s="25"/>
    </row>
    <row r="90" spans="1:10" ht="12" customHeight="1" x14ac:dyDescent="0.25">
      <c r="A90" s="53">
        <v>1235</v>
      </c>
      <c r="B90" s="25" t="s">
        <v>368</v>
      </c>
      <c r="C90" s="54">
        <v>0</v>
      </c>
      <c r="D90" s="54">
        <v>0</v>
      </c>
      <c r="E90" s="54">
        <v>0</v>
      </c>
      <c r="F90" s="25"/>
      <c r="G90" s="25"/>
      <c r="H90" s="25"/>
      <c r="I90" s="25"/>
      <c r="J90" s="25"/>
    </row>
    <row r="91" spans="1:10" ht="12" customHeight="1" x14ac:dyDescent="0.25">
      <c r="A91" s="53">
        <v>1236</v>
      </c>
      <c r="B91" s="25" t="s">
        <v>369</v>
      </c>
      <c r="C91" s="54">
        <v>0</v>
      </c>
      <c r="D91" s="54">
        <v>0</v>
      </c>
      <c r="E91" s="54">
        <v>0</v>
      </c>
      <c r="F91" s="25"/>
      <c r="G91" s="25"/>
      <c r="H91" s="25"/>
      <c r="I91" s="25"/>
      <c r="J91" s="25"/>
    </row>
    <row r="92" spans="1:10" ht="12" customHeight="1" x14ac:dyDescent="0.25">
      <c r="A92" s="53">
        <v>1239</v>
      </c>
      <c r="B92" s="25" t="s">
        <v>370</v>
      </c>
      <c r="C92" s="54">
        <v>315113.40000000002</v>
      </c>
      <c r="D92" s="54">
        <v>0</v>
      </c>
      <c r="E92" s="54">
        <v>0</v>
      </c>
      <c r="F92" s="25"/>
      <c r="G92" s="25"/>
      <c r="H92" s="25"/>
      <c r="I92" s="25"/>
      <c r="J92" s="25"/>
    </row>
    <row r="93" spans="1:10" ht="12" customHeight="1" x14ac:dyDescent="0.25">
      <c r="A93" s="53">
        <v>1240</v>
      </c>
      <c r="B93" s="25" t="s">
        <v>371</v>
      </c>
      <c r="C93" s="54">
        <v>117598318.63000001</v>
      </c>
      <c r="D93" s="54">
        <v>3842789.0399999996</v>
      </c>
      <c r="E93" s="54">
        <v>61448060.579999998</v>
      </c>
      <c r="F93" s="25" t="s">
        <v>674</v>
      </c>
      <c r="G93" s="25"/>
      <c r="H93" s="25"/>
      <c r="I93" s="25"/>
      <c r="J93" s="25"/>
    </row>
    <row r="94" spans="1:10" ht="12" customHeight="1" x14ac:dyDescent="0.25">
      <c r="A94" s="53">
        <v>1241</v>
      </c>
      <c r="B94" s="25" t="s">
        <v>372</v>
      </c>
      <c r="C94" s="54">
        <v>3729771.34</v>
      </c>
      <c r="D94" s="54">
        <v>245841</v>
      </c>
      <c r="E94" s="54">
        <v>3173760.08</v>
      </c>
      <c r="F94" s="25" t="s">
        <v>674</v>
      </c>
      <c r="G94" s="25"/>
      <c r="H94" s="25"/>
      <c r="I94" s="25"/>
      <c r="J94" s="25"/>
    </row>
    <row r="95" spans="1:10" ht="12" customHeight="1" x14ac:dyDescent="0.25">
      <c r="A95" s="53" t="s">
        <v>1754</v>
      </c>
      <c r="B95" s="25" t="s">
        <v>1755</v>
      </c>
      <c r="C95" s="54">
        <v>1012217.1</v>
      </c>
      <c r="D95" s="54">
        <v>30543.24</v>
      </c>
      <c r="E95" s="54">
        <v>739307.22</v>
      </c>
      <c r="F95" s="25" t="s">
        <v>674</v>
      </c>
      <c r="G95" s="25"/>
      <c r="H95" s="25"/>
      <c r="I95" s="25"/>
      <c r="J95" s="25"/>
    </row>
    <row r="96" spans="1:10" ht="12" customHeight="1" x14ac:dyDescent="0.25">
      <c r="A96" s="53" t="s">
        <v>1756</v>
      </c>
      <c r="B96" s="25" t="s">
        <v>1757</v>
      </c>
      <c r="C96" s="54">
        <v>1116879.76</v>
      </c>
      <c r="D96" s="54">
        <v>86528.76</v>
      </c>
      <c r="E96" s="54">
        <v>952180.29</v>
      </c>
      <c r="F96" s="25" t="s">
        <v>674</v>
      </c>
      <c r="G96" s="25"/>
      <c r="H96" s="25"/>
      <c r="I96" s="25"/>
      <c r="J96" s="25"/>
    </row>
    <row r="97" spans="1:10" ht="12" customHeight="1" x14ac:dyDescent="0.25">
      <c r="A97" s="53" t="s">
        <v>1187</v>
      </c>
      <c r="B97" s="25" t="s">
        <v>1758</v>
      </c>
      <c r="C97" s="54">
        <v>1198763.42</v>
      </c>
      <c r="D97" s="54">
        <v>94051.44</v>
      </c>
      <c r="E97" s="54">
        <v>1093476.69</v>
      </c>
      <c r="F97" s="25" t="s">
        <v>674</v>
      </c>
      <c r="G97" s="25"/>
      <c r="H97" s="25"/>
      <c r="I97" s="25"/>
      <c r="J97" s="25"/>
    </row>
    <row r="98" spans="1:10" ht="12" customHeight="1" x14ac:dyDescent="0.25">
      <c r="A98" s="53" t="s">
        <v>1759</v>
      </c>
      <c r="B98" s="25" t="s">
        <v>1193</v>
      </c>
      <c r="C98" s="54">
        <v>401911.06</v>
      </c>
      <c r="D98" s="54">
        <v>34717.56</v>
      </c>
      <c r="E98" s="54">
        <v>388795.88</v>
      </c>
      <c r="F98" s="25" t="s">
        <v>674</v>
      </c>
      <c r="G98" s="25"/>
      <c r="H98" s="25"/>
      <c r="I98" s="25"/>
      <c r="J98" s="25"/>
    </row>
    <row r="99" spans="1:10" ht="12" customHeight="1" x14ac:dyDescent="0.25">
      <c r="A99" s="53">
        <v>1242</v>
      </c>
      <c r="B99" s="25" t="s">
        <v>373</v>
      </c>
      <c r="C99" s="54">
        <v>377769.49</v>
      </c>
      <c r="D99" s="54">
        <v>12410.16</v>
      </c>
      <c r="E99" s="54">
        <v>388582.80999999994</v>
      </c>
      <c r="F99" s="25" t="s">
        <v>674</v>
      </c>
      <c r="G99" s="25"/>
      <c r="H99" s="25"/>
      <c r="I99" s="25"/>
      <c r="J99" s="25"/>
    </row>
    <row r="100" spans="1:10" ht="12" customHeight="1" x14ac:dyDescent="0.25">
      <c r="A100" s="53" t="s">
        <v>1760</v>
      </c>
      <c r="B100" s="25" t="s">
        <v>1199</v>
      </c>
      <c r="C100" s="54">
        <v>330305.96000000002</v>
      </c>
      <c r="D100" s="54">
        <v>12410.16</v>
      </c>
      <c r="E100" s="54">
        <v>386908.07999999996</v>
      </c>
      <c r="F100" s="25" t="s">
        <v>674</v>
      </c>
      <c r="G100" s="25"/>
      <c r="H100" s="25"/>
      <c r="I100" s="25"/>
      <c r="J100" s="25"/>
    </row>
    <row r="101" spans="1:10" ht="12" customHeight="1" x14ac:dyDescent="0.25">
      <c r="A101" s="53" t="s">
        <v>1761</v>
      </c>
      <c r="B101" s="25" t="s">
        <v>1762</v>
      </c>
      <c r="C101" s="54">
        <v>45788.800000000003</v>
      </c>
      <c r="D101" s="54">
        <v>0</v>
      </c>
      <c r="E101" s="54">
        <v>0</v>
      </c>
      <c r="F101" s="25" t="s">
        <v>674</v>
      </c>
      <c r="G101" s="25"/>
      <c r="H101" s="25"/>
      <c r="I101" s="25"/>
      <c r="J101" s="25"/>
    </row>
    <row r="102" spans="1:10" ht="12" customHeight="1" x14ac:dyDescent="0.25">
      <c r="A102" s="53" t="s">
        <v>1200</v>
      </c>
      <c r="B102" s="25" t="s">
        <v>1201</v>
      </c>
      <c r="C102" s="54">
        <v>1674.73</v>
      </c>
      <c r="D102" s="54">
        <v>0</v>
      </c>
      <c r="E102" s="54">
        <v>1674.73</v>
      </c>
      <c r="F102" s="25" t="s">
        <v>674</v>
      </c>
      <c r="G102" s="25"/>
      <c r="H102" s="25"/>
      <c r="I102" s="25"/>
      <c r="J102" s="25"/>
    </row>
    <row r="103" spans="1:10" ht="12" customHeight="1" x14ac:dyDescent="0.25">
      <c r="A103" s="53">
        <v>1243</v>
      </c>
      <c r="B103" s="25" t="s">
        <v>374</v>
      </c>
      <c r="C103" s="54">
        <v>1871485.3399999999</v>
      </c>
      <c r="D103" s="54">
        <v>101262.36</v>
      </c>
      <c r="E103" s="54">
        <v>1790314.69</v>
      </c>
      <c r="F103" s="25" t="s">
        <v>674</v>
      </c>
      <c r="G103" s="25"/>
      <c r="H103" s="25"/>
      <c r="I103" s="25"/>
      <c r="J103" s="25"/>
    </row>
    <row r="104" spans="1:10" ht="12" customHeight="1" x14ac:dyDescent="0.25">
      <c r="A104" s="53" t="s">
        <v>1763</v>
      </c>
      <c r="B104" s="25" t="s">
        <v>1764</v>
      </c>
      <c r="C104" s="54">
        <v>829450.35</v>
      </c>
      <c r="D104" s="54">
        <v>0</v>
      </c>
      <c r="E104" s="54">
        <v>829450.35</v>
      </c>
      <c r="F104" s="25" t="s">
        <v>674</v>
      </c>
      <c r="G104" s="25"/>
      <c r="H104" s="25"/>
      <c r="I104" s="25"/>
      <c r="J104" s="25"/>
    </row>
    <row r="105" spans="1:10" ht="12" customHeight="1" x14ac:dyDescent="0.25">
      <c r="A105" s="53" t="s">
        <v>1765</v>
      </c>
      <c r="B105" s="25" t="s">
        <v>1766</v>
      </c>
      <c r="C105" s="54">
        <v>1042034.99</v>
      </c>
      <c r="D105" s="54">
        <v>101262.36</v>
      </c>
      <c r="E105" s="54">
        <v>960864.34</v>
      </c>
      <c r="F105" s="25" t="s">
        <v>674</v>
      </c>
      <c r="G105" s="25"/>
      <c r="H105" s="25"/>
      <c r="I105" s="25"/>
      <c r="J105" s="25"/>
    </row>
    <row r="106" spans="1:10" ht="12" customHeight="1" x14ac:dyDescent="0.25">
      <c r="A106" s="53">
        <v>1244</v>
      </c>
      <c r="B106" s="25" t="s">
        <v>375</v>
      </c>
      <c r="C106" s="54">
        <v>69889661.140000001</v>
      </c>
      <c r="D106" s="54">
        <v>2165670.1199999996</v>
      </c>
      <c r="E106" s="54">
        <v>32453744.020000003</v>
      </c>
      <c r="F106" s="25" t="s">
        <v>674</v>
      </c>
      <c r="G106" s="25"/>
      <c r="H106" s="25"/>
      <c r="I106" s="25"/>
      <c r="J106" s="25"/>
    </row>
    <row r="107" spans="1:10" ht="12" customHeight="1" x14ac:dyDescent="0.25">
      <c r="A107" s="53" t="s">
        <v>1767</v>
      </c>
      <c r="B107" s="25" t="s">
        <v>1536</v>
      </c>
      <c r="C107" s="54">
        <v>69875972.349999994</v>
      </c>
      <c r="D107" s="54">
        <v>2164301.2799999998</v>
      </c>
      <c r="E107" s="54">
        <v>32446101.310000002</v>
      </c>
      <c r="F107" s="25" t="s">
        <v>674</v>
      </c>
      <c r="G107" s="25"/>
      <c r="H107" s="25"/>
      <c r="I107" s="25"/>
      <c r="J107" s="25"/>
    </row>
    <row r="108" spans="1:10" ht="12" customHeight="1" x14ac:dyDescent="0.25">
      <c r="A108" s="53" t="s">
        <v>1768</v>
      </c>
      <c r="B108" s="25" t="s">
        <v>1769</v>
      </c>
      <c r="C108" s="54">
        <v>13688.79</v>
      </c>
      <c r="D108" s="54">
        <v>1368.84</v>
      </c>
      <c r="E108" s="54">
        <v>7642.71</v>
      </c>
      <c r="F108" s="25" t="s">
        <v>674</v>
      </c>
      <c r="G108" s="25"/>
      <c r="H108" s="25"/>
      <c r="I108" s="25"/>
      <c r="J108" s="25"/>
    </row>
    <row r="109" spans="1:10" ht="12" customHeight="1" x14ac:dyDescent="0.25">
      <c r="A109" s="53">
        <v>1245</v>
      </c>
      <c r="B109" s="25" t="s">
        <v>376</v>
      </c>
      <c r="C109" s="54">
        <v>38095069.649999999</v>
      </c>
      <c r="D109" s="54">
        <v>1132304.04</v>
      </c>
      <c r="E109" s="54">
        <v>21958422.579999998</v>
      </c>
      <c r="F109" s="25" t="s">
        <v>674</v>
      </c>
      <c r="G109" s="25"/>
      <c r="H109" s="25"/>
      <c r="I109" s="25"/>
      <c r="J109" s="25"/>
    </row>
    <row r="110" spans="1:10" ht="12" customHeight="1" x14ac:dyDescent="0.25">
      <c r="A110" s="53" t="s">
        <v>1770</v>
      </c>
      <c r="B110" s="25" t="s">
        <v>1771</v>
      </c>
      <c r="C110" s="54">
        <v>38095069.649999999</v>
      </c>
      <c r="D110" s="54">
        <v>1132304.04</v>
      </c>
      <c r="E110" s="54">
        <v>21958422.579999998</v>
      </c>
      <c r="F110" s="25" t="s">
        <v>674</v>
      </c>
      <c r="G110" s="25"/>
      <c r="H110" s="25"/>
      <c r="I110" s="25"/>
      <c r="J110" s="25"/>
    </row>
    <row r="111" spans="1:10" ht="12" customHeight="1" x14ac:dyDescent="0.25">
      <c r="A111" s="53">
        <v>1246</v>
      </c>
      <c r="B111" s="25" t="s">
        <v>377</v>
      </c>
      <c r="C111" s="54">
        <v>3634561.67</v>
      </c>
      <c r="D111" s="54">
        <v>185301.36000000002</v>
      </c>
      <c r="E111" s="54">
        <v>1683236.4</v>
      </c>
      <c r="F111" s="25" t="s">
        <v>674</v>
      </c>
      <c r="G111" s="25"/>
      <c r="H111" s="25"/>
      <c r="I111" s="25"/>
      <c r="J111" s="25"/>
    </row>
    <row r="112" spans="1:10" ht="12" customHeight="1" x14ac:dyDescent="0.25">
      <c r="A112" s="53" t="s">
        <v>1206</v>
      </c>
      <c r="B112" s="25" t="s">
        <v>1772</v>
      </c>
      <c r="C112" s="54">
        <v>2587227.4500000002</v>
      </c>
      <c r="D112" s="54">
        <v>61290</v>
      </c>
      <c r="E112" s="54">
        <v>782603.23</v>
      </c>
      <c r="F112" s="25" t="s">
        <v>674</v>
      </c>
      <c r="G112" s="25"/>
      <c r="H112" s="25"/>
      <c r="I112" s="25"/>
      <c r="J112" s="25"/>
    </row>
    <row r="113" spans="1:10" ht="12" customHeight="1" x14ac:dyDescent="0.25">
      <c r="A113" s="53" t="s">
        <v>1773</v>
      </c>
      <c r="B113" s="25" t="s">
        <v>1774</v>
      </c>
      <c r="C113" s="54">
        <v>198520.69</v>
      </c>
      <c r="D113" s="54">
        <v>49630.080000000002</v>
      </c>
      <c r="E113" s="54">
        <v>272965.49</v>
      </c>
      <c r="F113" s="25" t="s">
        <v>674</v>
      </c>
      <c r="G113" s="25"/>
      <c r="H113" s="25"/>
      <c r="I113" s="25"/>
      <c r="J113" s="25"/>
    </row>
    <row r="114" spans="1:10" ht="12" customHeight="1" x14ac:dyDescent="0.25">
      <c r="A114" s="53" t="s">
        <v>1208</v>
      </c>
      <c r="B114" s="25" t="s">
        <v>1775</v>
      </c>
      <c r="C114" s="54">
        <v>794509.5</v>
      </c>
      <c r="D114" s="54">
        <v>68950.8</v>
      </c>
      <c r="E114" s="54">
        <v>582626.31000000006</v>
      </c>
      <c r="F114" s="25" t="s">
        <v>674</v>
      </c>
      <c r="G114" s="25"/>
      <c r="H114" s="25"/>
      <c r="I114" s="25"/>
      <c r="J114" s="25"/>
    </row>
    <row r="115" spans="1:10" ht="12" customHeight="1" x14ac:dyDescent="0.25">
      <c r="A115" s="53" t="s">
        <v>1210</v>
      </c>
      <c r="B115" s="25" t="s">
        <v>1211</v>
      </c>
      <c r="C115" s="54">
        <v>54304.03</v>
      </c>
      <c r="D115" s="54">
        <v>5430.48</v>
      </c>
      <c r="E115" s="54">
        <v>45041.369999999995</v>
      </c>
      <c r="F115" s="25" t="s">
        <v>674</v>
      </c>
      <c r="G115" s="25"/>
      <c r="H115" s="25"/>
      <c r="I115" s="25"/>
      <c r="J115" s="25"/>
    </row>
    <row r="116" spans="1:10" ht="12" customHeight="1" x14ac:dyDescent="0.25">
      <c r="A116" s="53">
        <v>1247</v>
      </c>
      <c r="B116" s="25" t="s">
        <v>378</v>
      </c>
      <c r="C116" s="54">
        <v>0</v>
      </c>
      <c r="D116" s="54">
        <v>0</v>
      </c>
      <c r="E116" s="54">
        <v>0</v>
      </c>
      <c r="F116" s="25"/>
      <c r="G116" s="25"/>
      <c r="H116" s="25"/>
      <c r="I116" s="25"/>
      <c r="J116" s="25"/>
    </row>
    <row r="117" spans="1:10" ht="12" customHeight="1" x14ac:dyDescent="0.25">
      <c r="A117" s="53">
        <v>1248</v>
      </c>
      <c r="B117" s="25" t="s">
        <v>379</v>
      </c>
      <c r="C117" s="54">
        <v>0</v>
      </c>
      <c r="D117" s="54">
        <v>0</v>
      </c>
      <c r="E117" s="54">
        <v>0</v>
      </c>
      <c r="F117" s="25"/>
      <c r="G117" s="25"/>
      <c r="H117" s="25"/>
      <c r="I117" s="25"/>
      <c r="J117" s="25"/>
    </row>
    <row r="118" spans="1:10" ht="12" customHeight="1" x14ac:dyDescent="0.25">
      <c r="A118" s="25"/>
      <c r="B118" s="25"/>
      <c r="C118" s="25"/>
      <c r="D118" s="25"/>
      <c r="E118" s="25"/>
      <c r="F118" s="25"/>
      <c r="G118" s="25"/>
      <c r="H118" s="25"/>
      <c r="I118" s="25"/>
      <c r="J118" s="25"/>
    </row>
    <row r="119" spans="1:10" ht="12" customHeight="1" x14ac:dyDescent="0.25">
      <c r="A119" s="115" t="s">
        <v>380</v>
      </c>
      <c r="B119" s="115"/>
      <c r="C119" s="115"/>
      <c r="D119" s="115"/>
      <c r="E119" s="115"/>
      <c r="F119" s="115"/>
      <c r="G119" s="115"/>
      <c r="H119" s="25"/>
      <c r="I119" s="25"/>
      <c r="J119" s="25"/>
    </row>
    <row r="120" spans="1:10" ht="24" customHeight="1" x14ac:dyDescent="0.25">
      <c r="A120" s="28" t="s">
        <v>99</v>
      </c>
      <c r="B120" s="28" t="s">
        <v>100</v>
      </c>
      <c r="C120" s="28" t="s">
        <v>101</v>
      </c>
      <c r="D120" s="28" t="s">
        <v>381</v>
      </c>
      <c r="E120" s="28" t="s">
        <v>382</v>
      </c>
      <c r="F120" s="28" t="s">
        <v>383</v>
      </c>
      <c r="G120" s="55" t="s">
        <v>384</v>
      </c>
      <c r="H120" s="25"/>
      <c r="I120" s="25"/>
      <c r="J120" s="25"/>
    </row>
    <row r="121" spans="1:10" ht="12" customHeight="1" x14ac:dyDescent="0.25">
      <c r="A121" s="53">
        <v>1250</v>
      </c>
      <c r="B121" s="25" t="s">
        <v>385</v>
      </c>
      <c r="C121" s="54">
        <v>350122.64</v>
      </c>
      <c r="D121" s="54">
        <v>0</v>
      </c>
      <c r="E121" s="54">
        <v>236.16</v>
      </c>
      <c r="F121" s="25" t="s">
        <v>674</v>
      </c>
      <c r="G121" s="25"/>
      <c r="H121" s="25"/>
      <c r="I121" s="25"/>
      <c r="J121" s="25"/>
    </row>
    <row r="122" spans="1:10" ht="12" customHeight="1" x14ac:dyDescent="0.25">
      <c r="A122" s="53">
        <v>1251</v>
      </c>
      <c r="B122" s="25" t="s">
        <v>386</v>
      </c>
      <c r="C122" s="54">
        <v>208608.29</v>
      </c>
      <c r="D122" s="54">
        <v>0</v>
      </c>
      <c r="E122" s="54">
        <v>106.58</v>
      </c>
      <c r="F122" s="25" t="s">
        <v>674</v>
      </c>
      <c r="G122" s="25"/>
      <c r="H122" s="25"/>
      <c r="I122" s="25"/>
      <c r="J122" s="25"/>
    </row>
    <row r="123" spans="1:10" ht="12" customHeight="1" x14ac:dyDescent="0.25">
      <c r="A123" s="53">
        <v>1252</v>
      </c>
      <c r="B123" s="25" t="s">
        <v>387</v>
      </c>
      <c r="C123" s="54">
        <v>2457.79</v>
      </c>
      <c r="D123" s="54">
        <v>0</v>
      </c>
      <c r="E123" s="54">
        <v>0</v>
      </c>
      <c r="F123" s="25"/>
      <c r="G123" s="25"/>
      <c r="H123" s="25"/>
      <c r="I123" s="25"/>
      <c r="J123" s="25"/>
    </row>
    <row r="124" spans="1:10" ht="12" customHeight="1" x14ac:dyDescent="0.25">
      <c r="A124" s="53">
        <v>1253</v>
      </c>
      <c r="B124" s="25" t="s">
        <v>388</v>
      </c>
      <c r="C124" s="54">
        <v>0</v>
      </c>
      <c r="D124" s="54">
        <v>0</v>
      </c>
      <c r="E124" s="54">
        <v>0</v>
      </c>
      <c r="F124" s="25"/>
      <c r="G124" s="25"/>
      <c r="H124" s="25"/>
      <c r="I124" s="25"/>
      <c r="J124" s="25"/>
    </row>
    <row r="125" spans="1:10" ht="12" customHeight="1" x14ac:dyDescent="0.25">
      <c r="A125" s="53">
        <v>1254</v>
      </c>
      <c r="B125" s="25" t="s">
        <v>389</v>
      </c>
      <c r="C125" s="54">
        <v>144046.56</v>
      </c>
      <c r="D125" s="54">
        <v>0</v>
      </c>
      <c r="E125" s="54">
        <v>129.58000000000001</v>
      </c>
      <c r="F125" s="25" t="s">
        <v>674</v>
      </c>
      <c r="G125" s="25"/>
      <c r="H125" s="25"/>
      <c r="I125" s="25"/>
      <c r="J125" s="25"/>
    </row>
    <row r="126" spans="1:10" ht="12" customHeight="1" x14ac:dyDescent="0.25">
      <c r="A126" s="53">
        <v>1259</v>
      </c>
      <c r="B126" s="25" t="s">
        <v>390</v>
      </c>
      <c r="C126" s="54">
        <v>0</v>
      </c>
      <c r="D126" s="54">
        <v>0</v>
      </c>
      <c r="E126" s="54">
        <v>0</v>
      </c>
      <c r="F126" s="25"/>
      <c r="G126" s="25"/>
    </row>
    <row r="127" spans="1:10" ht="12" customHeight="1" x14ac:dyDescent="0.25">
      <c r="A127" s="53">
        <v>1270</v>
      </c>
      <c r="B127" s="25" t="s">
        <v>391</v>
      </c>
      <c r="C127" s="54">
        <v>0</v>
      </c>
      <c r="D127" s="54">
        <v>0</v>
      </c>
      <c r="E127" s="54">
        <v>0</v>
      </c>
      <c r="F127" s="25"/>
      <c r="G127" s="25"/>
    </row>
    <row r="128" spans="1:10" ht="12" customHeight="1" x14ac:dyDescent="0.25">
      <c r="A128" s="53">
        <v>1271</v>
      </c>
      <c r="B128" s="25" t="s">
        <v>392</v>
      </c>
      <c r="C128" s="54">
        <v>0</v>
      </c>
      <c r="D128" s="54">
        <v>0</v>
      </c>
      <c r="E128" s="54">
        <v>0</v>
      </c>
      <c r="F128" s="25"/>
      <c r="G128" s="25"/>
    </row>
    <row r="129" spans="1:8" ht="12" customHeight="1" x14ac:dyDescent="0.25">
      <c r="A129" s="53">
        <v>1272</v>
      </c>
      <c r="B129" s="25" t="s">
        <v>393</v>
      </c>
      <c r="C129" s="54">
        <v>0</v>
      </c>
      <c r="D129" s="54">
        <v>0</v>
      </c>
      <c r="E129" s="54">
        <v>0</v>
      </c>
      <c r="F129" s="25"/>
      <c r="G129" s="25"/>
    </row>
    <row r="130" spans="1:8" ht="12" customHeight="1" x14ac:dyDescent="0.25">
      <c r="A130" s="53">
        <v>1273</v>
      </c>
      <c r="B130" s="25" t="s">
        <v>394</v>
      </c>
      <c r="C130" s="54">
        <v>0</v>
      </c>
      <c r="D130" s="54">
        <v>0</v>
      </c>
      <c r="E130" s="54">
        <v>0</v>
      </c>
      <c r="F130" s="25"/>
      <c r="G130" s="25"/>
    </row>
    <row r="131" spans="1:8" ht="12" customHeight="1" x14ac:dyDescent="0.25">
      <c r="A131" s="53">
        <v>1274</v>
      </c>
      <c r="B131" s="25" t="s">
        <v>395</v>
      </c>
      <c r="C131" s="54">
        <v>0</v>
      </c>
      <c r="D131" s="54">
        <v>0</v>
      </c>
      <c r="E131" s="54">
        <v>0</v>
      </c>
      <c r="F131" s="25"/>
      <c r="G131" s="25"/>
    </row>
    <row r="132" spans="1:8" ht="12" customHeight="1" x14ac:dyDescent="0.25">
      <c r="A132" s="53">
        <v>1275</v>
      </c>
      <c r="B132" s="25" t="s">
        <v>396</v>
      </c>
      <c r="C132" s="54">
        <v>0</v>
      </c>
      <c r="D132" s="54">
        <v>0</v>
      </c>
      <c r="E132" s="54">
        <v>0</v>
      </c>
      <c r="F132" s="25"/>
      <c r="G132" s="25"/>
    </row>
    <row r="133" spans="1:8" ht="12" customHeight="1" x14ac:dyDescent="0.25">
      <c r="A133" s="53">
        <v>1279</v>
      </c>
      <c r="B133" s="25" t="s">
        <v>397</v>
      </c>
      <c r="C133" s="54">
        <v>0</v>
      </c>
      <c r="D133" s="54">
        <v>0</v>
      </c>
      <c r="E133" s="54">
        <v>0</v>
      </c>
      <c r="F133" s="25"/>
      <c r="G133" s="25"/>
    </row>
    <row r="134" spans="1:8" ht="12" customHeight="1" x14ac:dyDescent="0.25">
      <c r="A134" s="25"/>
      <c r="B134" s="25"/>
      <c r="C134" s="25"/>
      <c r="D134" s="25"/>
      <c r="E134" s="25"/>
      <c r="F134" s="25"/>
      <c r="G134" s="25"/>
    </row>
    <row r="135" spans="1:8" ht="12" customHeight="1" x14ac:dyDescent="0.25">
      <c r="A135" s="115" t="s">
        <v>398</v>
      </c>
      <c r="B135" s="115"/>
      <c r="C135" s="115"/>
      <c r="D135" s="115"/>
      <c r="E135" s="115"/>
      <c r="F135" s="115"/>
      <c r="G135" s="115"/>
    </row>
    <row r="136" spans="1:8" ht="12" customHeight="1" x14ac:dyDescent="0.25">
      <c r="A136" s="28" t="s">
        <v>99</v>
      </c>
      <c r="B136" s="28" t="s">
        <v>100</v>
      </c>
      <c r="C136" s="28" t="s">
        <v>101</v>
      </c>
      <c r="D136" s="28" t="s">
        <v>360</v>
      </c>
      <c r="E136" s="28"/>
      <c r="F136" s="28"/>
      <c r="G136" s="28"/>
    </row>
    <row r="137" spans="1:8" ht="12" customHeight="1" x14ac:dyDescent="0.25">
      <c r="A137" s="53">
        <v>1160</v>
      </c>
      <c r="B137" s="25" t="s">
        <v>399</v>
      </c>
      <c r="C137" s="54">
        <v>0</v>
      </c>
      <c r="D137" s="25"/>
      <c r="E137" s="25"/>
      <c r="F137" s="25"/>
      <c r="G137" s="25"/>
    </row>
    <row r="138" spans="1:8" ht="12" customHeight="1" x14ac:dyDescent="0.25">
      <c r="A138" s="53">
        <v>1161</v>
      </c>
      <c r="B138" s="25" t="s">
        <v>400</v>
      </c>
      <c r="C138" s="54">
        <v>0</v>
      </c>
      <c r="D138" s="25"/>
      <c r="E138" s="25"/>
      <c r="F138" s="25"/>
      <c r="G138" s="25"/>
    </row>
    <row r="139" spans="1:8" ht="12" customHeight="1" x14ac:dyDescent="0.25">
      <c r="A139" s="53">
        <v>1162</v>
      </c>
      <c r="B139" s="25" t="s">
        <v>401</v>
      </c>
      <c r="C139" s="54">
        <v>0</v>
      </c>
      <c r="D139" s="25"/>
      <c r="E139" s="25"/>
      <c r="F139" s="25"/>
      <c r="G139" s="25"/>
    </row>
    <row r="140" spans="1:8" ht="12" customHeight="1" x14ac:dyDescent="0.25">
      <c r="A140" s="25"/>
      <c r="B140" s="25"/>
      <c r="C140" s="25"/>
      <c r="D140" s="25"/>
      <c r="E140" s="25"/>
      <c r="F140" s="25"/>
      <c r="G140" s="25"/>
    </row>
    <row r="141" spans="1:8" ht="9.75" customHeight="1" x14ac:dyDescent="0.25">
      <c r="A141" s="115" t="s">
        <v>402</v>
      </c>
      <c r="B141" s="115"/>
      <c r="C141" s="115"/>
      <c r="D141" s="115"/>
      <c r="E141" s="115"/>
      <c r="F141" s="115"/>
      <c r="G141" s="115"/>
    </row>
    <row r="142" spans="1:8" ht="9.75" customHeight="1" x14ac:dyDescent="0.25">
      <c r="A142" s="28" t="s">
        <v>99</v>
      </c>
      <c r="B142" s="28" t="s">
        <v>100</v>
      </c>
      <c r="C142" s="28" t="s">
        <v>101</v>
      </c>
      <c r="D142" s="28" t="s">
        <v>325</v>
      </c>
      <c r="E142" s="28"/>
      <c r="F142" s="28"/>
      <c r="G142" s="28"/>
      <c r="H142" s="28"/>
    </row>
    <row r="143" spans="1:8" ht="9.75" customHeight="1" x14ac:dyDescent="0.25">
      <c r="A143" s="53">
        <v>1190</v>
      </c>
      <c r="B143" s="25" t="s">
        <v>403</v>
      </c>
      <c r="C143" s="54">
        <v>0</v>
      </c>
      <c r="D143" s="25"/>
      <c r="E143" s="25"/>
      <c r="F143" s="25"/>
      <c r="G143" s="25"/>
      <c r="H143" s="25"/>
    </row>
    <row r="144" spans="1:8" ht="9.75" customHeight="1" x14ac:dyDescent="0.25">
      <c r="A144" s="53">
        <v>1191</v>
      </c>
      <c r="B144" s="25" t="s">
        <v>404</v>
      </c>
      <c r="C144" s="54">
        <v>0</v>
      </c>
      <c r="D144" s="25"/>
      <c r="E144" s="25"/>
      <c r="F144" s="25"/>
      <c r="G144" s="25"/>
      <c r="H144" s="25"/>
    </row>
    <row r="145" spans="1:8" ht="9.75" customHeight="1" x14ac:dyDescent="0.25">
      <c r="A145" s="53">
        <v>1192</v>
      </c>
      <c r="B145" s="25" t="s">
        <v>405</v>
      </c>
      <c r="C145" s="54">
        <v>0</v>
      </c>
      <c r="D145" s="25"/>
      <c r="E145" s="25"/>
      <c r="F145" s="25"/>
      <c r="G145" s="25"/>
      <c r="H145" s="25"/>
    </row>
    <row r="146" spans="1:8" ht="9.75" customHeight="1" x14ac:dyDescent="0.25">
      <c r="A146" s="53">
        <v>1193</v>
      </c>
      <c r="B146" s="25" t="s">
        <v>406</v>
      </c>
      <c r="C146" s="54">
        <v>0</v>
      </c>
      <c r="D146" s="25"/>
      <c r="E146" s="25"/>
      <c r="F146" s="25"/>
      <c r="G146" s="25"/>
      <c r="H146" s="25"/>
    </row>
    <row r="147" spans="1:8" ht="9.75" customHeight="1" x14ac:dyDescent="0.25">
      <c r="A147" s="53">
        <v>1194</v>
      </c>
      <c r="B147" s="25" t="s">
        <v>407</v>
      </c>
      <c r="C147" s="54">
        <v>0</v>
      </c>
      <c r="D147" s="25"/>
      <c r="E147" s="25"/>
      <c r="F147" s="25"/>
      <c r="G147" s="25"/>
      <c r="H147" s="25"/>
    </row>
    <row r="148" spans="1:8" ht="9.75" customHeight="1" x14ac:dyDescent="0.25">
      <c r="A148" s="53">
        <v>1290</v>
      </c>
      <c r="B148" s="25" t="s">
        <v>408</v>
      </c>
      <c r="C148" s="54">
        <v>0</v>
      </c>
      <c r="D148" s="25"/>
      <c r="E148" s="25"/>
      <c r="F148" s="25"/>
      <c r="G148" s="25"/>
      <c r="H148" s="25"/>
    </row>
    <row r="149" spans="1:8" ht="9.75" customHeight="1" x14ac:dyDescent="0.25">
      <c r="A149" s="53">
        <v>1291</v>
      </c>
      <c r="B149" s="25" t="s">
        <v>409</v>
      </c>
      <c r="C149" s="54">
        <v>0</v>
      </c>
      <c r="D149" s="25"/>
      <c r="E149" s="25"/>
      <c r="F149" s="25"/>
      <c r="G149" s="25"/>
      <c r="H149" s="25"/>
    </row>
    <row r="150" spans="1:8" ht="9.75" customHeight="1" x14ac:dyDescent="0.25">
      <c r="A150" s="53">
        <v>1292</v>
      </c>
      <c r="B150" s="25" t="s">
        <v>410</v>
      </c>
      <c r="C150" s="54">
        <v>0</v>
      </c>
      <c r="D150" s="25"/>
      <c r="E150" s="25"/>
      <c r="F150" s="25"/>
      <c r="G150" s="25"/>
      <c r="H150" s="25"/>
    </row>
    <row r="151" spans="1:8" ht="9.75" customHeight="1" x14ac:dyDescent="0.25">
      <c r="A151" s="53">
        <v>1293</v>
      </c>
      <c r="B151" s="25" t="s">
        <v>411</v>
      </c>
      <c r="C151" s="54">
        <v>0</v>
      </c>
      <c r="D151" s="25"/>
      <c r="E151" s="25"/>
      <c r="F151" s="25"/>
      <c r="G151" s="25"/>
      <c r="H151" s="25"/>
    </row>
    <row r="152" spans="1:8" ht="9.75" customHeight="1" x14ac:dyDescent="0.25">
      <c r="A152" s="25"/>
      <c r="B152" s="25"/>
      <c r="C152" s="25"/>
      <c r="D152" s="25"/>
      <c r="E152" s="25"/>
      <c r="F152" s="25"/>
      <c r="G152" s="25"/>
      <c r="H152" s="25"/>
    </row>
    <row r="153" spans="1:8" ht="9.75" customHeight="1" x14ac:dyDescent="0.25">
      <c r="A153" s="115" t="s">
        <v>412</v>
      </c>
      <c r="B153" s="115"/>
      <c r="C153" s="115"/>
      <c r="D153" s="115"/>
      <c r="E153" s="115"/>
      <c r="F153" s="115"/>
      <c r="G153" s="115"/>
      <c r="H153" s="115"/>
    </row>
    <row r="154" spans="1:8" ht="9.75" customHeight="1" x14ac:dyDescent="0.25">
      <c r="A154" s="28" t="s">
        <v>99</v>
      </c>
      <c r="B154" s="28" t="s">
        <v>100</v>
      </c>
      <c r="C154" s="28" t="s">
        <v>101</v>
      </c>
      <c r="D154" s="28" t="s">
        <v>321</v>
      </c>
      <c r="E154" s="28" t="s">
        <v>322</v>
      </c>
      <c r="F154" s="28" t="s">
        <v>323</v>
      </c>
      <c r="G154" s="28" t="s">
        <v>413</v>
      </c>
      <c r="H154" s="28" t="s">
        <v>414</v>
      </c>
    </row>
    <row r="155" spans="1:8" ht="10.5" customHeight="1" x14ac:dyDescent="0.25">
      <c r="A155" s="53">
        <v>2110</v>
      </c>
      <c r="B155" s="25" t="s">
        <v>415</v>
      </c>
      <c r="C155" s="54">
        <v>6175107.6699999999</v>
      </c>
      <c r="D155" s="54">
        <v>6175107.6699999999</v>
      </c>
      <c r="E155" s="54">
        <v>0</v>
      </c>
      <c r="F155" s="54">
        <v>0</v>
      </c>
      <c r="G155" s="54">
        <v>0</v>
      </c>
      <c r="H155" s="25"/>
    </row>
    <row r="156" spans="1:8" ht="9.75" customHeight="1" x14ac:dyDescent="0.25">
      <c r="A156" s="53">
        <v>2111</v>
      </c>
      <c r="B156" s="25" t="s">
        <v>416</v>
      </c>
      <c r="C156" s="54">
        <v>235508.82</v>
      </c>
      <c r="D156" s="54">
        <v>0</v>
      </c>
      <c r="E156" s="54">
        <v>0</v>
      </c>
      <c r="F156" s="54">
        <v>0</v>
      </c>
      <c r="G156" s="54">
        <v>0</v>
      </c>
      <c r="H156" s="25"/>
    </row>
    <row r="157" spans="1:8" ht="10.5" customHeight="1" x14ac:dyDescent="0.25">
      <c r="A157" s="53">
        <v>2112</v>
      </c>
      <c r="B157" s="25" t="s">
        <v>417</v>
      </c>
      <c r="C157" s="54">
        <v>-54289.989999999991</v>
      </c>
      <c r="D157" s="54">
        <v>-54289.989999999991</v>
      </c>
      <c r="E157" s="54">
        <v>0</v>
      </c>
      <c r="F157" s="54">
        <v>0</v>
      </c>
      <c r="G157" s="54">
        <v>0</v>
      </c>
      <c r="H157" s="25"/>
    </row>
    <row r="158" spans="1:8" ht="12" customHeight="1" x14ac:dyDescent="0.25">
      <c r="A158" s="53" t="s">
        <v>1776</v>
      </c>
      <c r="B158" s="25" t="s">
        <v>1777</v>
      </c>
      <c r="C158" s="54">
        <v>12377.83</v>
      </c>
      <c r="D158" s="54">
        <v>12377.83</v>
      </c>
      <c r="E158" s="54"/>
      <c r="F158" s="54"/>
      <c r="G158" s="54"/>
      <c r="H158" s="25"/>
    </row>
    <row r="159" spans="1:8" ht="12" customHeight="1" x14ac:dyDescent="0.25">
      <c r="A159" s="53" t="s">
        <v>1778</v>
      </c>
      <c r="B159" s="25" t="s">
        <v>1779</v>
      </c>
      <c r="C159" s="54">
        <v>5</v>
      </c>
      <c r="D159" s="54">
        <v>5</v>
      </c>
      <c r="E159" s="54"/>
      <c r="F159" s="54"/>
      <c r="G159" s="54"/>
      <c r="H159" s="25"/>
    </row>
    <row r="160" spans="1:8" ht="12" customHeight="1" x14ac:dyDescent="0.25">
      <c r="A160" s="53" t="s">
        <v>1780</v>
      </c>
      <c r="B160" s="25" t="s">
        <v>1781</v>
      </c>
      <c r="C160" s="54">
        <v>-0.01</v>
      </c>
      <c r="D160" s="54">
        <v>-0.01</v>
      </c>
      <c r="E160" s="54"/>
      <c r="F160" s="54"/>
      <c r="G160" s="54"/>
      <c r="H160" s="25"/>
    </row>
    <row r="161" spans="1:8" ht="12" customHeight="1" x14ac:dyDescent="0.25">
      <c r="A161" s="53" t="s">
        <v>1782</v>
      </c>
      <c r="B161" s="25" t="s">
        <v>1783</v>
      </c>
      <c r="C161" s="54">
        <v>-39367.14</v>
      </c>
      <c r="D161" s="54">
        <v>-39367.14</v>
      </c>
      <c r="E161" s="54"/>
      <c r="F161" s="54"/>
      <c r="G161" s="54"/>
      <c r="H161" s="25"/>
    </row>
    <row r="162" spans="1:8" ht="12" customHeight="1" x14ac:dyDescent="0.25">
      <c r="A162" s="53" t="s">
        <v>1784</v>
      </c>
      <c r="B162" s="25" t="s">
        <v>1785</v>
      </c>
      <c r="C162" s="54">
        <v>-3717.66</v>
      </c>
      <c r="D162" s="54">
        <v>-3717.66</v>
      </c>
      <c r="E162" s="54"/>
      <c r="F162" s="54"/>
      <c r="G162" s="54"/>
      <c r="H162" s="25"/>
    </row>
    <row r="163" spans="1:8" ht="12" customHeight="1" x14ac:dyDescent="0.25">
      <c r="A163" s="53" t="s">
        <v>1786</v>
      </c>
      <c r="B163" s="25" t="s">
        <v>1787</v>
      </c>
      <c r="C163" s="54">
        <v>-154</v>
      </c>
      <c r="D163" s="54">
        <v>-154</v>
      </c>
      <c r="E163" s="54"/>
      <c r="F163" s="54"/>
      <c r="G163" s="54"/>
      <c r="H163" s="25"/>
    </row>
    <row r="164" spans="1:8" ht="12" customHeight="1" x14ac:dyDescent="0.25">
      <c r="A164" s="53" t="s">
        <v>1788</v>
      </c>
      <c r="B164" s="25" t="s">
        <v>1789</v>
      </c>
      <c r="C164" s="54">
        <v>207</v>
      </c>
      <c r="D164" s="54">
        <v>207</v>
      </c>
      <c r="E164" s="54"/>
      <c r="F164" s="54"/>
      <c r="G164" s="54"/>
      <c r="H164" s="25"/>
    </row>
    <row r="165" spans="1:8" ht="12" customHeight="1" x14ac:dyDescent="0.25">
      <c r="A165" s="53" t="s">
        <v>1790</v>
      </c>
      <c r="B165" s="25" t="s">
        <v>1791</v>
      </c>
      <c r="C165" s="54">
        <v>-0.01</v>
      </c>
      <c r="D165" s="54">
        <v>-0.01</v>
      </c>
      <c r="E165" s="54"/>
      <c r="F165" s="54"/>
      <c r="G165" s="54"/>
      <c r="H165" s="25"/>
    </row>
    <row r="166" spans="1:8" ht="12" customHeight="1" x14ac:dyDescent="0.25">
      <c r="A166" s="53" t="s">
        <v>1792</v>
      </c>
      <c r="B166" s="25" t="s">
        <v>1793</v>
      </c>
      <c r="C166" s="54">
        <v>1</v>
      </c>
      <c r="D166" s="54">
        <v>1</v>
      </c>
      <c r="E166" s="54"/>
      <c r="F166" s="54"/>
      <c r="G166" s="54"/>
      <c r="H166" s="25"/>
    </row>
    <row r="167" spans="1:8" ht="12" customHeight="1" x14ac:dyDescent="0.25">
      <c r="A167" s="53" t="s">
        <v>1794</v>
      </c>
      <c r="B167" s="25" t="s">
        <v>1795</v>
      </c>
      <c r="C167" s="54">
        <v>10</v>
      </c>
      <c r="D167" s="54">
        <v>10</v>
      </c>
      <c r="E167" s="54"/>
      <c r="F167" s="54"/>
      <c r="G167" s="54"/>
      <c r="H167" s="25"/>
    </row>
    <row r="168" spans="1:8" ht="12" customHeight="1" x14ac:dyDescent="0.25">
      <c r="A168" s="53" t="s">
        <v>1796</v>
      </c>
      <c r="B168" s="25" t="s">
        <v>1797</v>
      </c>
      <c r="C168" s="54">
        <v>0.08</v>
      </c>
      <c r="D168" s="54">
        <v>0.08</v>
      </c>
      <c r="E168" s="54"/>
      <c r="F168" s="54"/>
      <c r="G168" s="54"/>
      <c r="H168" s="25"/>
    </row>
    <row r="169" spans="1:8" ht="12" customHeight="1" x14ac:dyDescent="0.25">
      <c r="A169" s="53" t="s">
        <v>1798</v>
      </c>
      <c r="B169" s="25" t="s">
        <v>1799</v>
      </c>
      <c r="C169" s="54">
        <v>-0.01</v>
      </c>
      <c r="D169" s="54">
        <v>-0.01</v>
      </c>
      <c r="E169" s="54"/>
      <c r="F169" s="54"/>
      <c r="G169" s="54"/>
      <c r="H169" s="25"/>
    </row>
    <row r="170" spans="1:8" ht="12" customHeight="1" x14ac:dyDescent="0.25">
      <c r="A170" s="53" t="s">
        <v>1800</v>
      </c>
      <c r="B170" s="25" t="s">
        <v>1801</v>
      </c>
      <c r="C170" s="54">
        <v>0.01</v>
      </c>
      <c r="D170" s="54">
        <v>0.01</v>
      </c>
      <c r="E170" s="54"/>
      <c r="F170" s="54"/>
      <c r="G170" s="54"/>
      <c r="H170" s="25"/>
    </row>
    <row r="171" spans="1:8" ht="12" customHeight="1" x14ac:dyDescent="0.25">
      <c r="A171" s="53" t="s">
        <v>1802</v>
      </c>
      <c r="B171" s="25" t="s">
        <v>1803</v>
      </c>
      <c r="C171" s="54">
        <v>0.6</v>
      </c>
      <c r="D171" s="54">
        <v>0.6</v>
      </c>
      <c r="E171" s="54"/>
      <c r="F171" s="54"/>
      <c r="G171" s="54"/>
      <c r="H171" s="25"/>
    </row>
    <row r="172" spans="1:8" ht="12" customHeight="1" x14ac:dyDescent="0.25">
      <c r="A172" s="53" t="s">
        <v>1804</v>
      </c>
      <c r="B172" s="25" t="s">
        <v>1721</v>
      </c>
      <c r="C172" s="54">
        <v>1798</v>
      </c>
      <c r="D172" s="54">
        <v>1798</v>
      </c>
      <c r="E172" s="54"/>
      <c r="F172" s="54"/>
      <c r="G172" s="54"/>
      <c r="H172" s="25"/>
    </row>
    <row r="173" spans="1:8" ht="12" customHeight="1" x14ac:dyDescent="0.25">
      <c r="A173" s="53" t="s">
        <v>1805</v>
      </c>
      <c r="B173" s="25" t="s">
        <v>1806</v>
      </c>
      <c r="C173" s="54">
        <v>0.96</v>
      </c>
      <c r="D173" s="54">
        <v>0.96</v>
      </c>
      <c r="E173" s="54"/>
      <c r="F173" s="54"/>
      <c r="G173" s="54"/>
      <c r="H173" s="25"/>
    </row>
    <row r="174" spans="1:8" ht="12" customHeight="1" x14ac:dyDescent="0.25">
      <c r="A174" s="53" t="s">
        <v>1807</v>
      </c>
      <c r="B174" s="25" t="s">
        <v>1808</v>
      </c>
      <c r="C174" s="54">
        <v>-0.01</v>
      </c>
      <c r="D174" s="54">
        <v>-0.01</v>
      </c>
      <c r="E174" s="54"/>
      <c r="F174" s="54"/>
      <c r="G174" s="54"/>
      <c r="H174" s="25"/>
    </row>
    <row r="175" spans="1:8" ht="12" customHeight="1" x14ac:dyDescent="0.25">
      <c r="A175" s="53" t="s">
        <v>1809</v>
      </c>
      <c r="B175" s="25" t="s">
        <v>1810</v>
      </c>
      <c r="C175" s="54">
        <v>-0.08</v>
      </c>
      <c r="D175" s="54">
        <v>-0.08</v>
      </c>
      <c r="E175" s="54"/>
      <c r="F175" s="54"/>
      <c r="G175" s="54"/>
      <c r="H175" s="25"/>
    </row>
    <row r="176" spans="1:8" ht="12" customHeight="1" x14ac:dyDescent="0.25">
      <c r="A176" s="53" t="s">
        <v>1811</v>
      </c>
      <c r="B176" s="25" t="s">
        <v>1812</v>
      </c>
      <c r="C176" s="54">
        <v>0.4</v>
      </c>
      <c r="D176" s="54">
        <v>0.4</v>
      </c>
      <c r="E176" s="54"/>
      <c r="F176" s="54"/>
      <c r="G176" s="54"/>
      <c r="H176" s="25"/>
    </row>
    <row r="177" spans="1:8" ht="12" customHeight="1" x14ac:dyDescent="0.25">
      <c r="A177" s="53" t="s">
        <v>1813</v>
      </c>
      <c r="B177" s="25" t="s">
        <v>1814</v>
      </c>
      <c r="C177" s="54">
        <v>114</v>
      </c>
      <c r="D177" s="54">
        <v>114</v>
      </c>
      <c r="E177" s="54"/>
      <c r="F177" s="54"/>
      <c r="G177" s="54"/>
      <c r="H177" s="25"/>
    </row>
    <row r="178" spans="1:8" ht="12" customHeight="1" x14ac:dyDescent="0.25">
      <c r="A178" s="53" t="s">
        <v>1815</v>
      </c>
      <c r="B178" s="25" t="s">
        <v>1816</v>
      </c>
      <c r="C178" s="54">
        <v>-6975</v>
      </c>
      <c r="D178" s="54">
        <v>-6975</v>
      </c>
      <c r="E178" s="54"/>
      <c r="F178" s="54"/>
      <c r="G178" s="54"/>
      <c r="H178" s="25"/>
    </row>
    <row r="179" spans="1:8" ht="12" customHeight="1" x14ac:dyDescent="0.25">
      <c r="A179" s="53" t="s">
        <v>1817</v>
      </c>
      <c r="B179" s="25" t="s">
        <v>1818</v>
      </c>
      <c r="C179" s="54">
        <v>1000</v>
      </c>
      <c r="D179" s="54">
        <v>1000</v>
      </c>
      <c r="E179" s="54"/>
      <c r="F179" s="54"/>
      <c r="G179" s="54"/>
      <c r="H179" s="25"/>
    </row>
    <row r="180" spans="1:8" ht="12" customHeight="1" x14ac:dyDescent="0.25">
      <c r="A180" s="53" t="s">
        <v>1819</v>
      </c>
      <c r="B180" s="25" t="s">
        <v>1820</v>
      </c>
      <c r="C180" s="54">
        <v>20</v>
      </c>
      <c r="D180" s="54">
        <v>20</v>
      </c>
      <c r="E180" s="54"/>
      <c r="F180" s="54"/>
      <c r="G180" s="54"/>
      <c r="H180" s="25"/>
    </row>
    <row r="181" spans="1:8" ht="12" customHeight="1" x14ac:dyDescent="0.25">
      <c r="A181" s="53" t="s">
        <v>1821</v>
      </c>
      <c r="B181" s="25" t="s">
        <v>1822</v>
      </c>
      <c r="C181" s="54">
        <v>-0.01</v>
      </c>
      <c r="D181" s="54">
        <v>-0.01</v>
      </c>
      <c r="E181" s="54"/>
      <c r="F181" s="54"/>
      <c r="G181" s="54"/>
      <c r="H181" s="25"/>
    </row>
    <row r="182" spans="1:8" ht="12" customHeight="1" x14ac:dyDescent="0.25">
      <c r="A182" s="53" t="s">
        <v>1823</v>
      </c>
      <c r="B182" s="25" t="s">
        <v>1824</v>
      </c>
      <c r="C182" s="54">
        <v>-11746.37</v>
      </c>
      <c r="D182" s="54">
        <v>-11746.37</v>
      </c>
      <c r="E182" s="54"/>
      <c r="F182" s="54"/>
      <c r="G182" s="54"/>
      <c r="H182" s="25"/>
    </row>
    <row r="183" spans="1:8" ht="12" customHeight="1" x14ac:dyDescent="0.25">
      <c r="A183" s="53" t="s">
        <v>1825</v>
      </c>
      <c r="B183" s="25" t="s">
        <v>1826</v>
      </c>
      <c r="C183" s="54">
        <v>-0.01</v>
      </c>
      <c r="D183" s="54">
        <v>-0.01</v>
      </c>
      <c r="E183" s="54"/>
      <c r="F183" s="54"/>
      <c r="G183" s="54"/>
      <c r="H183" s="25"/>
    </row>
    <row r="184" spans="1:8" ht="12" customHeight="1" x14ac:dyDescent="0.25">
      <c r="A184" s="53" t="s">
        <v>1827</v>
      </c>
      <c r="B184" s="25" t="s">
        <v>1828</v>
      </c>
      <c r="C184" s="54">
        <v>-553.09</v>
      </c>
      <c r="D184" s="54">
        <v>-553.09</v>
      </c>
      <c r="E184" s="54"/>
      <c r="F184" s="54"/>
      <c r="G184" s="54"/>
      <c r="H184" s="25"/>
    </row>
    <row r="185" spans="1:8" ht="12" customHeight="1" x14ac:dyDescent="0.25">
      <c r="A185" s="53" t="s">
        <v>1829</v>
      </c>
      <c r="B185" s="25" t="s">
        <v>1830</v>
      </c>
      <c r="C185" s="54">
        <v>0.03</v>
      </c>
      <c r="D185" s="54">
        <v>0.03</v>
      </c>
      <c r="E185" s="54"/>
      <c r="F185" s="54"/>
      <c r="G185" s="54"/>
      <c r="H185" s="25"/>
    </row>
    <row r="186" spans="1:8" ht="12" customHeight="1" x14ac:dyDescent="0.25">
      <c r="A186" s="53" t="s">
        <v>1831</v>
      </c>
      <c r="B186" s="25" t="s">
        <v>1832</v>
      </c>
      <c r="C186" s="54">
        <v>-6719.91</v>
      </c>
      <c r="D186" s="54">
        <v>-6719.91</v>
      </c>
      <c r="E186" s="54"/>
      <c r="F186" s="54"/>
      <c r="G186" s="54"/>
      <c r="H186" s="25"/>
    </row>
    <row r="187" spans="1:8" ht="12" customHeight="1" x14ac:dyDescent="0.25">
      <c r="A187" s="53" t="s">
        <v>1833</v>
      </c>
      <c r="B187" s="25" t="s">
        <v>1834</v>
      </c>
      <c r="C187" s="54">
        <v>-591.59</v>
      </c>
      <c r="D187" s="54">
        <v>-591.59</v>
      </c>
      <c r="E187" s="54"/>
      <c r="F187" s="54"/>
      <c r="G187" s="54"/>
      <c r="H187" s="25"/>
    </row>
    <row r="188" spans="1:8" ht="9.75" customHeight="1" x14ac:dyDescent="0.25">
      <c r="A188" s="53">
        <v>2113</v>
      </c>
      <c r="B188" s="25" t="s">
        <v>418</v>
      </c>
      <c r="C188" s="54">
        <v>0</v>
      </c>
      <c r="D188" s="54">
        <v>0</v>
      </c>
      <c r="E188" s="54">
        <v>0</v>
      </c>
      <c r="F188" s="54">
        <v>0</v>
      </c>
      <c r="G188" s="54">
        <v>0</v>
      </c>
      <c r="H188" s="25"/>
    </row>
    <row r="189" spans="1:8" ht="9.75" customHeight="1" x14ac:dyDescent="0.25">
      <c r="A189" s="53">
        <v>2114</v>
      </c>
      <c r="B189" s="25" t="s">
        <v>419</v>
      </c>
      <c r="C189" s="54">
        <v>0</v>
      </c>
      <c r="D189" s="54">
        <v>0</v>
      </c>
      <c r="E189" s="54">
        <v>0</v>
      </c>
      <c r="F189" s="54">
        <v>0</v>
      </c>
      <c r="G189" s="54">
        <v>0</v>
      </c>
      <c r="H189" s="25"/>
    </row>
    <row r="190" spans="1:8" ht="9.75" customHeight="1" x14ac:dyDescent="0.25">
      <c r="A190" s="53">
        <v>2115</v>
      </c>
      <c r="B190" s="25" t="s">
        <v>420</v>
      </c>
      <c r="C190" s="54">
        <v>0</v>
      </c>
      <c r="D190" s="54">
        <v>0</v>
      </c>
      <c r="E190" s="54">
        <v>0</v>
      </c>
      <c r="F190" s="54">
        <v>0</v>
      </c>
      <c r="G190" s="54">
        <v>0</v>
      </c>
      <c r="H190" s="25"/>
    </row>
    <row r="191" spans="1:8" ht="9.75" customHeight="1" x14ac:dyDescent="0.25">
      <c r="A191" s="53">
        <v>2116</v>
      </c>
      <c r="B191" s="25" t="s">
        <v>421</v>
      </c>
      <c r="C191" s="54">
        <v>0</v>
      </c>
      <c r="D191" s="54">
        <v>0</v>
      </c>
      <c r="E191" s="54">
        <v>0</v>
      </c>
      <c r="F191" s="54">
        <v>0</v>
      </c>
      <c r="G191" s="54">
        <v>0</v>
      </c>
      <c r="H191" s="25"/>
    </row>
    <row r="192" spans="1:8" ht="11.25" customHeight="1" x14ac:dyDescent="0.25">
      <c r="A192" s="53">
        <v>2117</v>
      </c>
      <c r="B192" s="25" t="s">
        <v>422</v>
      </c>
      <c r="C192" s="54">
        <v>5993888.8399999999</v>
      </c>
      <c r="D192" s="54">
        <v>5993888.8399999999</v>
      </c>
      <c r="E192" s="54">
        <v>0</v>
      </c>
      <c r="F192" s="54">
        <v>0</v>
      </c>
      <c r="G192" s="54">
        <v>0</v>
      </c>
      <c r="H192" s="25"/>
    </row>
    <row r="193" spans="1:8" ht="12.75" customHeight="1" x14ac:dyDescent="0.25">
      <c r="A193" s="53" t="s">
        <v>1835</v>
      </c>
      <c r="B193" s="25" t="s">
        <v>1836</v>
      </c>
      <c r="C193" s="54">
        <v>2876866.67</v>
      </c>
      <c r="D193" s="54">
        <v>2876866.67</v>
      </c>
      <c r="E193" s="54"/>
      <c r="F193" s="54"/>
      <c r="G193" s="54"/>
      <c r="H193" s="25"/>
    </row>
    <row r="194" spans="1:8" ht="12.75" customHeight="1" x14ac:dyDescent="0.25">
      <c r="A194" s="53" t="s">
        <v>1837</v>
      </c>
      <c r="B194" s="25" t="s">
        <v>1838</v>
      </c>
      <c r="C194" s="54">
        <v>3127.12</v>
      </c>
      <c r="D194" s="54">
        <v>3127.12</v>
      </c>
      <c r="E194" s="54"/>
      <c r="F194" s="54"/>
      <c r="G194" s="54"/>
      <c r="H194" s="25"/>
    </row>
    <row r="195" spans="1:8" ht="12.75" customHeight="1" x14ac:dyDescent="0.25">
      <c r="A195" s="53" t="s">
        <v>1839</v>
      </c>
      <c r="B195" s="25" t="s">
        <v>1840</v>
      </c>
      <c r="C195" s="54">
        <v>1.51</v>
      </c>
      <c r="D195" s="54">
        <v>1.51</v>
      </c>
      <c r="E195" s="54"/>
      <c r="F195" s="54"/>
      <c r="G195" s="54"/>
      <c r="H195" s="25"/>
    </row>
    <row r="196" spans="1:8" ht="12.75" customHeight="1" x14ac:dyDescent="0.25">
      <c r="A196" s="53" t="s">
        <v>1841</v>
      </c>
      <c r="B196" s="25" t="s">
        <v>1842</v>
      </c>
      <c r="C196" s="54">
        <v>753.78</v>
      </c>
      <c r="D196" s="54">
        <v>753.78</v>
      </c>
      <c r="E196" s="54"/>
      <c r="F196" s="54"/>
      <c r="G196" s="54"/>
      <c r="H196" s="25"/>
    </row>
    <row r="197" spans="1:8" ht="12.75" customHeight="1" x14ac:dyDescent="0.25">
      <c r="A197" s="53" t="s">
        <v>1843</v>
      </c>
      <c r="B197" s="25" t="s">
        <v>1328</v>
      </c>
      <c r="C197" s="54">
        <v>2386907</v>
      </c>
      <c r="D197" s="54">
        <v>2386907</v>
      </c>
      <c r="E197" s="54"/>
      <c r="F197" s="54"/>
      <c r="G197" s="54"/>
      <c r="H197" s="25"/>
    </row>
    <row r="198" spans="1:8" ht="12.75" customHeight="1" x14ac:dyDescent="0.25">
      <c r="A198" s="53" t="s">
        <v>1844</v>
      </c>
      <c r="B198" s="25" t="s">
        <v>1845</v>
      </c>
      <c r="C198" s="54">
        <v>428390.40000000002</v>
      </c>
      <c r="D198" s="54">
        <v>428390.40000000002</v>
      </c>
      <c r="E198" s="54"/>
      <c r="F198" s="54"/>
      <c r="G198" s="54"/>
      <c r="H198" s="25"/>
    </row>
    <row r="199" spans="1:8" ht="12.75" customHeight="1" x14ac:dyDescent="0.25">
      <c r="A199" s="53" t="s">
        <v>1846</v>
      </c>
      <c r="B199" s="25" t="s">
        <v>1847</v>
      </c>
      <c r="C199" s="54">
        <v>0.65</v>
      </c>
      <c r="D199" s="54">
        <v>0.65</v>
      </c>
      <c r="E199" s="54"/>
      <c r="F199" s="54"/>
      <c r="G199" s="54"/>
      <c r="H199" s="25"/>
    </row>
    <row r="200" spans="1:8" ht="12.75" customHeight="1" x14ac:dyDescent="0.25">
      <c r="A200" s="53" t="s">
        <v>1848</v>
      </c>
      <c r="B200" s="25" t="s">
        <v>1355</v>
      </c>
      <c r="C200" s="54">
        <v>47284</v>
      </c>
      <c r="D200" s="54">
        <v>47284</v>
      </c>
      <c r="E200" s="54"/>
      <c r="F200" s="54"/>
      <c r="G200" s="54"/>
      <c r="H200" s="25"/>
    </row>
    <row r="201" spans="1:8" ht="12.75" customHeight="1" x14ac:dyDescent="0.25">
      <c r="A201" s="53" t="s">
        <v>1849</v>
      </c>
      <c r="B201" s="25" t="s">
        <v>1850</v>
      </c>
      <c r="C201" s="54">
        <v>721.58</v>
      </c>
      <c r="D201" s="54">
        <v>721.58</v>
      </c>
      <c r="E201" s="54"/>
      <c r="F201" s="54"/>
      <c r="G201" s="54"/>
      <c r="H201" s="25"/>
    </row>
    <row r="202" spans="1:8" ht="12.75" customHeight="1" x14ac:dyDescent="0.25">
      <c r="A202" s="53" t="s">
        <v>1851</v>
      </c>
      <c r="B202" s="25" t="s">
        <v>1852</v>
      </c>
      <c r="C202" s="54">
        <v>-1952.18</v>
      </c>
      <c r="D202" s="54">
        <v>-1952.18</v>
      </c>
      <c r="E202" s="54"/>
      <c r="F202" s="54"/>
      <c r="G202" s="54"/>
      <c r="H202" s="25"/>
    </row>
    <row r="203" spans="1:8" ht="12.75" customHeight="1" x14ac:dyDescent="0.25">
      <c r="A203" s="53" t="s">
        <v>1853</v>
      </c>
      <c r="B203" s="25" t="s">
        <v>1854</v>
      </c>
      <c r="C203" s="54">
        <v>11632.81</v>
      </c>
      <c r="D203" s="54">
        <v>11632.81</v>
      </c>
      <c r="E203" s="54"/>
      <c r="F203" s="54"/>
      <c r="G203" s="54"/>
      <c r="H203" s="25"/>
    </row>
    <row r="204" spans="1:8" ht="9.75" customHeight="1" x14ac:dyDescent="0.25">
      <c r="A204" s="53">
        <v>2118</v>
      </c>
      <c r="B204" s="25" t="s">
        <v>423</v>
      </c>
      <c r="C204" s="54">
        <v>0</v>
      </c>
      <c r="D204" s="54">
        <v>0</v>
      </c>
      <c r="E204" s="54">
        <v>0</v>
      </c>
      <c r="F204" s="54">
        <v>0</v>
      </c>
      <c r="G204" s="54">
        <v>0</v>
      </c>
      <c r="H204" s="25"/>
    </row>
    <row r="205" spans="1:8" ht="9.75" customHeight="1" x14ac:dyDescent="0.25">
      <c r="A205" s="53">
        <v>2119</v>
      </c>
      <c r="B205" s="25" t="s">
        <v>424</v>
      </c>
      <c r="C205" s="54">
        <v>0</v>
      </c>
      <c r="D205" s="54">
        <v>0</v>
      </c>
      <c r="E205" s="54">
        <v>0</v>
      </c>
      <c r="F205" s="54">
        <v>0</v>
      </c>
      <c r="G205" s="54">
        <v>0</v>
      </c>
      <c r="H205" s="25"/>
    </row>
    <row r="206" spans="1:8" ht="13.5" customHeight="1" x14ac:dyDescent="0.25">
      <c r="A206" s="53">
        <v>2120</v>
      </c>
      <c r="B206" s="25" t="s">
        <v>425</v>
      </c>
      <c r="C206" s="54">
        <v>-64866.92</v>
      </c>
      <c r="D206" s="54">
        <v>-64866.92</v>
      </c>
      <c r="E206" s="54">
        <v>0</v>
      </c>
      <c r="F206" s="54">
        <v>0</v>
      </c>
      <c r="G206" s="54">
        <v>0</v>
      </c>
      <c r="H206" s="25"/>
    </row>
    <row r="207" spans="1:8" ht="9.75" customHeight="1" x14ac:dyDescent="0.25">
      <c r="A207" s="53">
        <v>2121</v>
      </c>
      <c r="B207" s="25" t="s">
        <v>426</v>
      </c>
      <c r="C207" s="54">
        <v>0</v>
      </c>
      <c r="D207" s="54">
        <v>0</v>
      </c>
      <c r="E207" s="54">
        <v>0</v>
      </c>
      <c r="F207" s="54">
        <v>0</v>
      </c>
      <c r="G207" s="54">
        <v>0</v>
      </c>
      <c r="H207" s="25"/>
    </row>
    <row r="208" spans="1:8" ht="9.75" customHeight="1" x14ac:dyDescent="0.25">
      <c r="A208" s="53">
        <v>2122</v>
      </c>
      <c r="B208" s="25" t="s">
        <v>427</v>
      </c>
      <c r="C208" s="54">
        <v>0</v>
      </c>
      <c r="D208" s="54">
        <v>0</v>
      </c>
      <c r="E208" s="54">
        <v>0</v>
      </c>
      <c r="F208" s="54">
        <v>0</v>
      </c>
      <c r="G208" s="54">
        <v>0</v>
      </c>
      <c r="H208" s="25"/>
    </row>
    <row r="209" spans="1:8" ht="12.75" customHeight="1" x14ac:dyDescent="0.25">
      <c r="A209" s="53">
        <v>2129</v>
      </c>
      <c r="B209" s="25" t="s">
        <v>428</v>
      </c>
      <c r="C209" s="54">
        <v>-64866.92</v>
      </c>
      <c r="D209" s="54">
        <v>-64866.92</v>
      </c>
      <c r="E209" s="54">
        <v>0</v>
      </c>
      <c r="F209" s="54">
        <v>0</v>
      </c>
      <c r="G209" s="54">
        <v>0</v>
      </c>
      <c r="H209" s="25"/>
    </row>
    <row r="210" spans="1:8" ht="14.25" customHeight="1" x14ac:dyDescent="0.25">
      <c r="A210" s="53" t="s">
        <v>1855</v>
      </c>
      <c r="B210" s="25" t="s">
        <v>1856</v>
      </c>
      <c r="C210" s="54">
        <v>-64866.92</v>
      </c>
      <c r="D210" s="54">
        <v>-64866.92</v>
      </c>
      <c r="E210" s="54"/>
      <c r="F210" s="54"/>
      <c r="G210" s="54"/>
      <c r="H210" s="25"/>
    </row>
    <row r="211" spans="1:8" ht="14.25" customHeight="1" x14ac:dyDescent="0.25">
      <c r="A211" s="53" t="s">
        <v>1857</v>
      </c>
      <c r="B211" s="25" t="s">
        <v>1858</v>
      </c>
      <c r="C211" s="54">
        <v>29013.25</v>
      </c>
      <c r="D211" s="54">
        <v>29013.25</v>
      </c>
      <c r="E211" s="54"/>
      <c r="F211" s="54"/>
      <c r="G211" s="54"/>
      <c r="H211" s="25"/>
    </row>
    <row r="212" spans="1:8" ht="14.25" customHeight="1" x14ac:dyDescent="0.25">
      <c r="A212" s="53" t="s">
        <v>1859</v>
      </c>
      <c r="B212" s="25" t="s">
        <v>1860</v>
      </c>
      <c r="C212" s="54">
        <v>1100</v>
      </c>
      <c r="D212" s="54">
        <v>1100</v>
      </c>
      <c r="E212" s="54"/>
      <c r="F212" s="54"/>
      <c r="G212" s="54"/>
      <c r="H212" s="25"/>
    </row>
    <row r="213" spans="1:8" ht="14.25" customHeight="1" x14ac:dyDescent="0.25">
      <c r="A213" s="53" t="s">
        <v>1861</v>
      </c>
      <c r="B213" s="25" t="s">
        <v>1862</v>
      </c>
      <c r="C213" s="54">
        <v>-88580.25</v>
      </c>
      <c r="D213" s="54">
        <v>-88580.25</v>
      </c>
      <c r="E213" s="54"/>
      <c r="F213" s="54"/>
      <c r="G213" s="54"/>
      <c r="H213" s="25"/>
    </row>
    <row r="214" spans="1:8" ht="14.25" customHeight="1" x14ac:dyDescent="0.25">
      <c r="A214" s="53" t="s">
        <v>1863</v>
      </c>
      <c r="B214" s="25" t="s">
        <v>1864</v>
      </c>
      <c r="C214" s="54">
        <v>-4873.82</v>
      </c>
      <c r="D214" s="54">
        <v>-4873.82</v>
      </c>
      <c r="E214" s="54"/>
      <c r="F214" s="54"/>
      <c r="G214" s="54"/>
      <c r="H214" s="25"/>
    </row>
    <row r="215" spans="1:8" ht="14.25" customHeight="1" x14ac:dyDescent="0.25">
      <c r="A215" s="53" t="s">
        <v>1865</v>
      </c>
      <c r="B215" s="25" t="s">
        <v>1866</v>
      </c>
      <c r="C215" s="54">
        <v>272.27999999999997</v>
      </c>
      <c r="D215" s="54">
        <v>272.27999999999997</v>
      </c>
      <c r="E215" s="54"/>
      <c r="F215" s="54"/>
      <c r="G215" s="54"/>
      <c r="H215" s="25"/>
    </row>
    <row r="216" spans="1:8" ht="14.25" customHeight="1" x14ac:dyDescent="0.25">
      <c r="A216" s="53" t="s">
        <v>1867</v>
      </c>
      <c r="B216" s="25" t="s">
        <v>1868</v>
      </c>
      <c r="C216" s="54">
        <v>0.56000000000000005</v>
      </c>
      <c r="D216" s="54">
        <v>0.56000000000000005</v>
      </c>
      <c r="E216" s="54"/>
      <c r="F216" s="54"/>
      <c r="G216" s="54"/>
      <c r="H216" s="25"/>
    </row>
    <row r="217" spans="1:8" ht="14.25" customHeight="1" x14ac:dyDescent="0.25">
      <c r="A217" s="53" t="s">
        <v>1869</v>
      </c>
      <c r="B217" s="25" t="s">
        <v>1870</v>
      </c>
      <c r="C217" s="54">
        <v>171.21</v>
      </c>
      <c r="D217" s="54">
        <v>171.21</v>
      </c>
      <c r="E217" s="54"/>
      <c r="F217" s="54"/>
      <c r="G217" s="54"/>
      <c r="H217" s="25"/>
    </row>
    <row r="218" spans="1:8" ht="14.25" customHeight="1" x14ac:dyDescent="0.25">
      <c r="A218" s="53" t="s">
        <v>1871</v>
      </c>
      <c r="B218" s="25" t="s">
        <v>1872</v>
      </c>
      <c r="C218" s="54">
        <v>321.69</v>
      </c>
      <c r="D218" s="54">
        <v>321.69</v>
      </c>
      <c r="E218" s="54"/>
      <c r="F218" s="54"/>
      <c r="G218" s="54"/>
      <c r="H218" s="25"/>
    </row>
    <row r="219" spans="1:8" ht="14.25" customHeight="1" x14ac:dyDescent="0.25">
      <c r="A219" s="53" t="s">
        <v>1873</v>
      </c>
      <c r="B219" s="25" t="s">
        <v>1874</v>
      </c>
      <c r="C219" s="54">
        <v>-2571.7199999999998</v>
      </c>
      <c r="D219" s="54">
        <v>-2571.7199999999998</v>
      </c>
      <c r="E219" s="54"/>
      <c r="F219" s="54"/>
      <c r="G219" s="54"/>
      <c r="H219" s="25"/>
    </row>
    <row r="220" spans="1:8" ht="14.25" customHeight="1" x14ac:dyDescent="0.25">
      <c r="A220" s="53" t="s">
        <v>1875</v>
      </c>
      <c r="B220" s="25" t="s">
        <v>1876</v>
      </c>
      <c r="C220" s="54">
        <v>279.98</v>
      </c>
      <c r="D220" s="54">
        <v>279.98</v>
      </c>
      <c r="E220" s="54"/>
      <c r="F220" s="54"/>
      <c r="G220" s="54"/>
      <c r="H220" s="25"/>
    </row>
    <row r="221" spans="1:8" ht="9.75" customHeight="1" x14ac:dyDescent="0.25">
      <c r="A221" s="25"/>
      <c r="B221" s="25"/>
      <c r="C221" s="25"/>
      <c r="D221" s="25"/>
      <c r="E221" s="25"/>
      <c r="F221" s="25"/>
      <c r="G221" s="25"/>
      <c r="H221" s="25"/>
    </row>
    <row r="222" spans="1:8" ht="9.75" customHeight="1" x14ac:dyDescent="0.25">
      <c r="A222" s="115" t="s">
        <v>429</v>
      </c>
      <c r="B222" s="115"/>
      <c r="C222" s="115"/>
      <c r="D222" s="115"/>
      <c r="E222" s="115"/>
      <c r="F222" s="115"/>
      <c r="G222" s="115"/>
      <c r="H222" s="115"/>
    </row>
    <row r="223" spans="1:8" ht="9.75" customHeight="1" x14ac:dyDescent="0.25">
      <c r="A223" s="28" t="s">
        <v>99</v>
      </c>
      <c r="B223" s="28" t="s">
        <v>100</v>
      </c>
      <c r="C223" s="28" t="s">
        <v>101</v>
      </c>
      <c r="D223" s="28" t="s">
        <v>430</v>
      </c>
      <c r="E223" s="28" t="s">
        <v>325</v>
      </c>
      <c r="F223" s="28"/>
      <c r="G223" s="28"/>
      <c r="H223" s="28"/>
    </row>
    <row r="224" spans="1:8" ht="9.75" customHeight="1" x14ac:dyDescent="0.25">
      <c r="A224" s="53">
        <v>2160</v>
      </c>
      <c r="B224" s="25" t="s">
        <v>431</v>
      </c>
      <c r="C224" s="54">
        <v>0</v>
      </c>
      <c r="D224" s="25"/>
      <c r="E224" s="25"/>
      <c r="F224" s="25"/>
      <c r="G224" s="25"/>
      <c r="H224" s="25"/>
    </row>
    <row r="225" spans="1:8" ht="9.75" customHeight="1" x14ac:dyDescent="0.25">
      <c r="A225" s="53">
        <v>2161</v>
      </c>
      <c r="B225" s="25" t="s">
        <v>432</v>
      </c>
      <c r="C225" s="54">
        <v>0</v>
      </c>
      <c r="D225" s="25"/>
      <c r="E225" s="25"/>
      <c r="F225" s="25"/>
      <c r="G225" s="25"/>
      <c r="H225" s="25"/>
    </row>
    <row r="226" spans="1:8" ht="9.75" customHeight="1" x14ac:dyDescent="0.25">
      <c r="A226" s="53">
        <v>2162</v>
      </c>
      <c r="B226" s="25" t="s">
        <v>433</v>
      </c>
      <c r="C226" s="54">
        <v>0</v>
      </c>
      <c r="D226" s="25"/>
      <c r="E226" s="25"/>
    </row>
    <row r="227" spans="1:8" ht="9.75" customHeight="1" x14ac:dyDescent="0.25">
      <c r="A227" s="53">
        <v>2163</v>
      </c>
      <c r="B227" s="25" t="s">
        <v>434</v>
      </c>
      <c r="C227" s="54">
        <v>0</v>
      </c>
      <c r="D227" s="25"/>
      <c r="E227" s="25"/>
    </row>
    <row r="228" spans="1:8" ht="9.75" customHeight="1" x14ac:dyDescent="0.25">
      <c r="A228" s="53">
        <v>2164</v>
      </c>
      <c r="B228" s="25" t="s">
        <v>435</v>
      </c>
      <c r="C228" s="54">
        <v>0</v>
      </c>
      <c r="D228" s="25"/>
      <c r="E228" s="25"/>
    </row>
    <row r="229" spans="1:8" ht="9.75" customHeight="1" x14ac:dyDescent="0.25">
      <c r="A229" s="53">
        <v>2165</v>
      </c>
      <c r="B229" s="25" t="s">
        <v>436</v>
      </c>
      <c r="C229" s="54">
        <v>0</v>
      </c>
      <c r="D229" s="25"/>
      <c r="E229" s="25"/>
    </row>
    <row r="230" spans="1:8" ht="9.75" customHeight="1" x14ac:dyDescent="0.25">
      <c r="A230" s="53">
        <v>2166</v>
      </c>
      <c r="B230" s="25" t="s">
        <v>437</v>
      </c>
      <c r="C230" s="54">
        <v>0</v>
      </c>
      <c r="D230" s="25"/>
      <c r="E230" s="25"/>
    </row>
    <row r="231" spans="1:8" ht="9.75" customHeight="1" x14ac:dyDescent="0.25">
      <c r="A231" s="53">
        <v>2250</v>
      </c>
      <c r="B231" s="25" t="s">
        <v>438</v>
      </c>
      <c r="C231" s="54">
        <v>0</v>
      </c>
      <c r="D231" s="25"/>
      <c r="E231" s="25"/>
    </row>
    <row r="232" spans="1:8" ht="9.75" customHeight="1" x14ac:dyDescent="0.25">
      <c r="A232" s="53">
        <v>2251</v>
      </c>
      <c r="B232" s="25" t="s">
        <v>439</v>
      </c>
      <c r="C232" s="54">
        <v>0</v>
      </c>
      <c r="D232" s="25"/>
      <c r="E232" s="25"/>
    </row>
    <row r="233" spans="1:8" ht="9.75" customHeight="1" x14ac:dyDescent="0.25">
      <c r="A233" s="53">
        <v>2252</v>
      </c>
      <c r="B233" s="25" t="s">
        <v>440</v>
      </c>
      <c r="C233" s="54">
        <v>0</v>
      </c>
      <c r="D233" s="25"/>
      <c r="E233" s="25"/>
    </row>
    <row r="234" spans="1:8" ht="9.75" customHeight="1" x14ac:dyDescent="0.25">
      <c r="A234" s="53">
        <v>2253</v>
      </c>
      <c r="B234" s="25" t="s">
        <v>441</v>
      </c>
      <c r="C234" s="54">
        <v>0</v>
      </c>
      <c r="D234" s="25"/>
      <c r="E234" s="25"/>
    </row>
    <row r="235" spans="1:8" ht="9.75" customHeight="1" x14ac:dyDescent="0.25">
      <c r="A235" s="53">
        <v>2254</v>
      </c>
      <c r="B235" s="25" t="s">
        <v>442</v>
      </c>
      <c r="C235" s="54">
        <v>0</v>
      </c>
      <c r="D235" s="25"/>
      <c r="E235" s="25"/>
    </row>
    <row r="236" spans="1:8" ht="9.75" customHeight="1" x14ac:dyDescent="0.25">
      <c r="A236" s="53">
        <v>2255</v>
      </c>
      <c r="B236" s="25" t="s">
        <v>443</v>
      </c>
      <c r="C236" s="54">
        <v>0</v>
      </c>
      <c r="D236" s="25"/>
      <c r="E236" s="25"/>
    </row>
    <row r="237" spans="1:8" ht="9.75" customHeight="1" x14ac:dyDescent="0.25">
      <c r="A237" s="53">
        <v>2256</v>
      </c>
      <c r="B237" s="25" t="s">
        <v>444</v>
      </c>
      <c r="C237" s="54">
        <v>0</v>
      </c>
      <c r="D237" s="25"/>
      <c r="E237" s="25"/>
    </row>
    <row r="238" spans="1:8" ht="9.75" customHeight="1" x14ac:dyDescent="0.25">
      <c r="A238" s="25"/>
      <c r="B238" s="25"/>
      <c r="C238" s="25"/>
      <c r="D238" s="25"/>
      <c r="E238" s="25"/>
    </row>
    <row r="239" spans="1:8" ht="9.75" customHeight="1" x14ac:dyDescent="0.25">
      <c r="A239" s="115" t="s">
        <v>445</v>
      </c>
      <c r="B239" s="115"/>
      <c r="C239" s="115"/>
      <c r="D239" s="115"/>
      <c r="E239" s="115"/>
    </row>
    <row r="240" spans="1:8" ht="9.75" customHeight="1" x14ac:dyDescent="0.25">
      <c r="A240" s="58" t="s">
        <v>99</v>
      </c>
      <c r="B240" s="58" t="s">
        <v>100</v>
      </c>
      <c r="C240" s="58" t="s">
        <v>101</v>
      </c>
      <c r="D240" s="28" t="s">
        <v>430</v>
      </c>
      <c r="E240" s="28" t="s">
        <v>325</v>
      </c>
    </row>
    <row r="241" spans="1:5" ht="9.75" customHeight="1" x14ac:dyDescent="0.25">
      <c r="A241" s="53">
        <v>2150</v>
      </c>
      <c r="B241" s="25" t="s">
        <v>446</v>
      </c>
      <c r="C241" s="54">
        <v>0</v>
      </c>
      <c r="D241" s="25"/>
      <c r="E241" s="25"/>
    </row>
    <row r="242" spans="1:5" ht="9.75" customHeight="1" x14ac:dyDescent="0.25">
      <c r="A242" s="53">
        <v>2151</v>
      </c>
      <c r="B242" s="25" t="s">
        <v>447</v>
      </c>
      <c r="C242" s="54">
        <v>0</v>
      </c>
      <c r="D242" s="25"/>
      <c r="E242" s="25"/>
    </row>
    <row r="243" spans="1:5" ht="9.75" customHeight="1" x14ac:dyDescent="0.25">
      <c r="A243" s="53">
        <v>2152</v>
      </c>
      <c r="B243" s="25" t="s">
        <v>448</v>
      </c>
      <c r="C243" s="54">
        <v>0</v>
      </c>
      <c r="D243" s="25"/>
      <c r="E243" s="25"/>
    </row>
    <row r="244" spans="1:5" ht="9.75" customHeight="1" x14ac:dyDescent="0.25">
      <c r="A244" s="53">
        <v>2159</v>
      </c>
      <c r="B244" s="25" t="s">
        <v>449</v>
      </c>
      <c r="C244" s="54">
        <v>0</v>
      </c>
      <c r="D244" s="25"/>
      <c r="E244" s="25"/>
    </row>
    <row r="245" spans="1:5" ht="9.75" customHeight="1" x14ac:dyDescent="0.25">
      <c r="A245" s="53">
        <v>2240</v>
      </c>
      <c r="B245" s="25" t="s">
        <v>450</v>
      </c>
      <c r="C245" s="54">
        <v>0</v>
      </c>
      <c r="D245" s="25"/>
      <c r="E245" s="25"/>
    </row>
    <row r="246" spans="1:5" ht="9.75" customHeight="1" x14ac:dyDescent="0.25">
      <c r="A246" s="53">
        <v>2241</v>
      </c>
      <c r="B246" s="25" t="s">
        <v>451</v>
      </c>
      <c r="C246" s="54">
        <v>0</v>
      </c>
      <c r="D246" s="25"/>
      <c r="E246" s="25"/>
    </row>
    <row r="247" spans="1:5" ht="9.75" customHeight="1" x14ac:dyDescent="0.25">
      <c r="A247" s="53">
        <v>2242</v>
      </c>
      <c r="B247" s="25" t="s">
        <v>452</v>
      </c>
      <c r="C247" s="54">
        <v>0</v>
      </c>
      <c r="D247" s="25"/>
      <c r="E247" s="25"/>
    </row>
    <row r="248" spans="1:5" ht="9.75" customHeight="1" x14ac:dyDescent="0.25">
      <c r="A248" s="53">
        <v>2249</v>
      </c>
      <c r="B248" s="25" t="s">
        <v>453</v>
      </c>
      <c r="C248" s="54">
        <v>0</v>
      </c>
      <c r="D248" s="25"/>
      <c r="E248" s="25"/>
    </row>
    <row r="249" spans="1:5" ht="9.75" customHeight="1" x14ac:dyDescent="0.25">
      <c r="A249" s="53"/>
      <c r="B249" s="25"/>
      <c r="C249" s="54"/>
      <c r="D249" s="25"/>
      <c r="E249" s="25"/>
    </row>
    <row r="250" spans="1:5" ht="9.75" customHeight="1" x14ac:dyDescent="0.25">
      <c r="A250" s="115" t="s">
        <v>454</v>
      </c>
      <c r="B250" s="115"/>
      <c r="C250" s="115"/>
      <c r="D250" s="115"/>
      <c r="E250" s="115"/>
    </row>
    <row r="251" spans="1:5" ht="9.75" customHeight="1" x14ac:dyDescent="0.25">
      <c r="A251" s="58" t="s">
        <v>99</v>
      </c>
      <c r="B251" s="58" t="s">
        <v>100</v>
      </c>
      <c r="C251" s="58" t="s">
        <v>101</v>
      </c>
      <c r="D251" s="28" t="s">
        <v>430</v>
      </c>
      <c r="E251" s="28" t="s">
        <v>325</v>
      </c>
    </row>
    <row r="252" spans="1:5" ht="12.75" customHeight="1" x14ac:dyDescent="0.25">
      <c r="A252" s="53">
        <v>2170</v>
      </c>
      <c r="B252" s="25" t="s">
        <v>455</v>
      </c>
      <c r="C252" s="54">
        <v>646019.88</v>
      </c>
      <c r="D252" s="25">
        <v>646019.88</v>
      </c>
      <c r="E252" s="25"/>
    </row>
    <row r="253" spans="1:5" ht="9.75" customHeight="1" x14ac:dyDescent="0.25">
      <c r="A253" s="53">
        <v>2171</v>
      </c>
      <c r="B253" s="25" t="s">
        <v>456</v>
      </c>
      <c r="C253" s="54">
        <v>0</v>
      </c>
      <c r="D253" s="25"/>
      <c r="E253" s="25"/>
    </row>
    <row r="254" spans="1:5" ht="9.75" customHeight="1" x14ac:dyDescent="0.25">
      <c r="A254" s="53">
        <v>2172</v>
      </c>
      <c r="B254" s="25" t="s">
        <v>457</v>
      </c>
      <c r="C254" s="54">
        <v>0</v>
      </c>
      <c r="D254" s="25"/>
      <c r="E254" s="25"/>
    </row>
    <row r="255" spans="1:5" ht="12" customHeight="1" x14ac:dyDescent="0.25">
      <c r="A255" s="53">
        <v>2179</v>
      </c>
      <c r="B255" s="25" t="s">
        <v>458</v>
      </c>
      <c r="C255" s="54">
        <v>646019.88</v>
      </c>
      <c r="D255" s="25">
        <v>646019.88</v>
      </c>
      <c r="E255" s="25"/>
    </row>
    <row r="256" spans="1:5" ht="12" customHeight="1" x14ac:dyDescent="0.25">
      <c r="A256" s="53" t="s">
        <v>1877</v>
      </c>
      <c r="B256" s="25" t="s">
        <v>1878</v>
      </c>
      <c r="C256" s="54">
        <v>646019.88</v>
      </c>
      <c r="D256" s="25">
        <v>646019.88</v>
      </c>
      <c r="E256" s="25"/>
    </row>
    <row r="257" spans="1:5" ht="12" customHeight="1" x14ac:dyDescent="0.25">
      <c r="A257" s="53" t="s">
        <v>1879</v>
      </c>
      <c r="B257" s="25" t="s">
        <v>1880</v>
      </c>
      <c r="C257" s="54">
        <v>646019.88</v>
      </c>
      <c r="D257" s="25">
        <v>646019.88</v>
      </c>
      <c r="E257" s="25"/>
    </row>
    <row r="258" spans="1:5" ht="9.75" customHeight="1" x14ac:dyDescent="0.25">
      <c r="A258" s="53">
        <v>2260</v>
      </c>
      <c r="B258" s="25" t="s">
        <v>459</v>
      </c>
      <c r="C258" s="54">
        <v>0</v>
      </c>
      <c r="D258" s="25"/>
      <c r="E258" s="25"/>
    </row>
    <row r="259" spans="1:5" ht="9.75" customHeight="1" x14ac:dyDescent="0.25">
      <c r="A259" s="53">
        <v>2261</v>
      </c>
      <c r="B259" s="25" t="s">
        <v>460</v>
      </c>
      <c r="C259" s="54">
        <v>0</v>
      </c>
      <c r="D259" s="25"/>
      <c r="E259" s="25"/>
    </row>
    <row r="260" spans="1:5" ht="9.75" customHeight="1" x14ac:dyDescent="0.25">
      <c r="A260" s="53">
        <v>2262</v>
      </c>
      <c r="B260" s="25" t="s">
        <v>461</v>
      </c>
      <c r="C260" s="54">
        <v>0</v>
      </c>
      <c r="D260" s="25"/>
      <c r="E260" s="25"/>
    </row>
    <row r="261" spans="1:5" ht="9.75" customHeight="1" x14ac:dyDescent="0.25">
      <c r="A261" s="53">
        <v>2263</v>
      </c>
      <c r="B261" s="25" t="s">
        <v>462</v>
      </c>
      <c r="C261" s="54">
        <v>0</v>
      </c>
      <c r="D261" s="25"/>
      <c r="E261" s="25"/>
    </row>
    <row r="262" spans="1:5" ht="9.75" customHeight="1" x14ac:dyDescent="0.25">
      <c r="A262" s="53">
        <v>2269</v>
      </c>
      <c r="B262" s="25" t="s">
        <v>463</v>
      </c>
      <c r="C262" s="54">
        <v>0</v>
      </c>
      <c r="D262" s="25"/>
      <c r="E262" s="25"/>
    </row>
    <row r="263" spans="1:5" ht="9.75" customHeight="1" x14ac:dyDescent="0.25">
      <c r="A263" s="25"/>
      <c r="B263" s="25"/>
      <c r="C263" s="25"/>
      <c r="D263" s="25"/>
      <c r="E263" s="25"/>
    </row>
    <row r="264" spans="1:5" ht="9.75" customHeight="1" x14ac:dyDescent="0.25">
      <c r="A264" s="115" t="s">
        <v>464</v>
      </c>
      <c r="B264" s="115"/>
      <c r="C264" s="115"/>
      <c r="D264" s="115"/>
      <c r="E264" s="115"/>
    </row>
    <row r="265" spans="1:5" ht="9.75" customHeight="1" x14ac:dyDescent="0.25">
      <c r="A265" s="58" t="s">
        <v>99</v>
      </c>
      <c r="B265" s="58" t="s">
        <v>100</v>
      </c>
      <c r="C265" s="58" t="s">
        <v>101</v>
      </c>
      <c r="D265" s="28" t="s">
        <v>430</v>
      </c>
      <c r="E265" s="28" t="s">
        <v>325</v>
      </c>
    </row>
    <row r="266" spans="1:5" ht="9.75" customHeight="1" x14ac:dyDescent="0.25">
      <c r="A266" s="53">
        <v>2190</v>
      </c>
      <c r="B266" s="25" t="s">
        <v>465</v>
      </c>
      <c r="C266" s="54">
        <v>0</v>
      </c>
      <c r="D266" s="25"/>
      <c r="E266" s="25"/>
    </row>
    <row r="267" spans="1:5" ht="9.75" customHeight="1" x14ac:dyDescent="0.25">
      <c r="A267" s="53">
        <v>2191</v>
      </c>
      <c r="B267" s="25" t="s">
        <v>466</v>
      </c>
      <c r="C267" s="54">
        <v>0</v>
      </c>
      <c r="D267" s="25"/>
      <c r="E267" s="25"/>
    </row>
    <row r="268" spans="1:5" ht="9.75" customHeight="1" x14ac:dyDescent="0.25">
      <c r="A268" s="53">
        <v>2192</v>
      </c>
      <c r="B268" s="25" t="s">
        <v>467</v>
      </c>
      <c r="C268" s="54">
        <v>0</v>
      </c>
      <c r="D268" s="25"/>
      <c r="E268" s="25"/>
    </row>
    <row r="269" spans="1:5" ht="9.75" customHeight="1" x14ac:dyDescent="0.25">
      <c r="A269" s="53">
        <v>2199</v>
      </c>
      <c r="B269" s="25" t="s">
        <v>468</v>
      </c>
      <c r="C269" s="54">
        <v>0</v>
      </c>
      <c r="D269" s="25"/>
      <c r="E269" s="25"/>
    </row>
    <row r="270" spans="1:5" ht="9.75" customHeight="1" x14ac:dyDescent="0.25">
      <c r="A270" s="25"/>
      <c r="B270" s="25"/>
      <c r="C270" s="25"/>
      <c r="D270" s="25"/>
      <c r="E270" s="25"/>
    </row>
    <row r="271" spans="1:5" ht="9.75" customHeight="1" x14ac:dyDescent="0.25">
      <c r="A271" s="25"/>
      <c r="B271" s="25"/>
      <c r="C271" s="25"/>
      <c r="D271" s="25"/>
      <c r="E271" s="25"/>
    </row>
    <row r="272" spans="1:5" ht="9.75" customHeight="1" x14ac:dyDescent="0.25">
      <c r="A272" s="25"/>
      <c r="B272" s="25" t="s">
        <v>309</v>
      </c>
      <c r="C272" s="25"/>
      <c r="D272" s="25"/>
      <c r="E272" s="25"/>
    </row>
  </sheetData>
  <mergeCells count="4">
    <mergeCell ref="A1:F1"/>
    <mergeCell ref="A2:F2"/>
    <mergeCell ref="A3:F3"/>
    <mergeCell ref="A4:F4"/>
  </mergeCells>
  <pageMargins left="0.70866141732283472" right="0.70866141732283472" top="0.74803149606299213" bottom="0.74803149606299213" header="0" footer="0"/>
  <pageSetup scale="4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E39"/>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48.140625" customWidth="1"/>
    <col min="3" max="3" width="22.85546875" customWidth="1"/>
    <col min="4" max="5" width="16.85546875" customWidth="1"/>
    <col min="6" max="26" width="9.140625" customWidth="1"/>
  </cols>
  <sheetData>
    <row r="1" spans="1:5" ht="11.25" customHeight="1" x14ac:dyDescent="0.25">
      <c r="A1" s="521" t="s">
        <v>1971</v>
      </c>
      <c r="B1" s="519"/>
      <c r="C1" s="519"/>
      <c r="D1" s="113" t="s">
        <v>92</v>
      </c>
      <c r="E1" s="114">
        <v>2024</v>
      </c>
    </row>
    <row r="2" spans="1:5" ht="11.25" customHeight="1" x14ac:dyDescent="0.25">
      <c r="A2" s="521" t="s">
        <v>469</v>
      </c>
      <c r="B2" s="519"/>
      <c r="C2" s="519"/>
      <c r="D2" s="113" t="s">
        <v>94</v>
      </c>
      <c r="E2" s="114" t="s">
        <v>636</v>
      </c>
    </row>
    <row r="3" spans="1:5" ht="11.25" customHeight="1" x14ac:dyDescent="0.25">
      <c r="A3" s="521" t="s">
        <v>1972</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470</v>
      </c>
      <c r="B7" s="115"/>
      <c r="C7" s="115"/>
      <c r="D7" s="115"/>
      <c r="E7" s="115"/>
    </row>
    <row r="8" spans="1:5" ht="9.75" customHeight="1" x14ac:dyDescent="0.25">
      <c r="A8" s="28" t="s">
        <v>99</v>
      </c>
      <c r="B8" s="28" t="s">
        <v>100</v>
      </c>
      <c r="C8" s="28" t="s">
        <v>101</v>
      </c>
      <c r="D8" s="28" t="s">
        <v>312</v>
      </c>
      <c r="E8" s="28" t="s">
        <v>430</v>
      </c>
    </row>
    <row r="9" spans="1:5" ht="10.5" customHeight="1" x14ac:dyDescent="0.25">
      <c r="A9" s="53">
        <v>3110</v>
      </c>
      <c r="B9" s="25" t="s">
        <v>156</v>
      </c>
      <c r="C9" s="54">
        <v>19972929.789999999</v>
      </c>
      <c r="D9" s="25"/>
      <c r="E9" s="25"/>
    </row>
    <row r="10" spans="1:5" ht="9.75" customHeight="1" x14ac:dyDescent="0.25">
      <c r="A10" s="53">
        <v>3120</v>
      </c>
      <c r="B10" s="25" t="s">
        <v>471</v>
      </c>
      <c r="C10" s="54">
        <v>0</v>
      </c>
      <c r="D10" s="25"/>
      <c r="E10" s="25"/>
    </row>
    <row r="11" spans="1:5" ht="9.75" customHeight="1" x14ac:dyDescent="0.25">
      <c r="A11" s="53">
        <v>3130</v>
      </c>
      <c r="B11" s="25" t="s">
        <v>472</v>
      </c>
      <c r="C11" s="54">
        <v>0</v>
      </c>
      <c r="D11" s="25"/>
      <c r="E11" s="25"/>
    </row>
    <row r="12" spans="1:5" ht="9.75" customHeight="1" x14ac:dyDescent="0.25">
      <c r="A12" s="25"/>
      <c r="B12" s="25"/>
      <c r="C12" s="25"/>
      <c r="D12" s="25"/>
      <c r="E12" s="25"/>
    </row>
    <row r="13" spans="1:5" ht="9.75" customHeight="1" x14ac:dyDescent="0.25">
      <c r="A13" s="115" t="s">
        <v>473</v>
      </c>
      <c r="B13" s="115"/>
      <c r="C13" s="115"/>
      <c r="D13" s="115"/>
      <c r="E13" s="115"/>
    </row>
    <row r="14" spans="1:5" ht="9.75" customHeight="1" x14ac:dyDescent="0.25">
      <c r="A14" s="28" t="s">
        <v>99</v>
      </c>
      <c r="B14" s="28" t="s">
        <v>100</v>
      </c>
      <c r="C14" s="28" t="s">
        <v>101</v>
      </c>
      <c r="D14" s="28" t="s">
        <v>474</v>
      </c>
      <c r="E14" s="28"/>
    </row>
    <row r="15" spans="1:5" ht="11.25" customHeight="1" x14ac:dyDescent="0.25">
      <c r="A15" s="53">
        <v>3210</v>
      </c>
      <c r="B15" s="25" t="s">
        <v>475</v>
      </c>
      <c r="C15" s="54">
        <v>45489439.189999998</v>
      </c>
      <c r="D15" s="25"/>
      <c r="E15" s="25"/>
    </row>
    <row r="16" spans="1:5" ht="13.5" customHeight="1" x14ac:dyDescent="0.25">
      <c r="A16" s="53">
        <v>3220</v>
      </c>
      <c r="B16" s="25" t="s">
        <v>476</v>
      </c>
      <c r="C16" s="54">
        <v>5830487.7799999993</v>
      </c>
      <c r="D16" s="25"/>
      <c r="E16" s="25"/>
    </row>
    <row r="17" spans="1:5" ht="12.75" customHeight="1" x14ac:dyDescent="0.25">
      <c r="A17" s="53" t="s">
        <v>1881</v>
      </c>
      <c r="B17" s="25" t="s">
        <v>1882</v>
      </c>
      <c r="C17" s="54">
        <v>17997337.559999999</v>
      </c>
      <c r="D17" s="25" t="s">
        <v>1883</v>
      </c>
      <c r="E17" s="25"/>
    </row>
    <row r="18" spans="1:5" ht="12.75" customHeight="1" x14ac:dyDescent="0.25">
      <c r="A18" s="53" t="s">
        <v>1884</v>
      </c>
      <c r="B18" s="25" t="s">
        <v>1885</v>
      </c>
      <c r="C18" s="54">
        <v>-731593.09</v>
      </c>
      <c r="D18" s="25" t="s">
        <v>1883</v>
      </c>
      <c r="E18" s="25"/>
    </row>
    <row r="19" spans="1:5" ht="12.75" customHeight="1" x14ac:dyDescent="0.25">
      <c r="A19" s="53" t="s">
        <v>1458</v>
      </c>
      <c r="B19" s="25" t="s">
        <v>1886</v>
      </c>
      <c r="C19" s="54">
        <v>0</v>
      </c>
      <c r="D19" s="25" t="s">
        <v>1883</v>
      </c>
      <c r="E19" s="25"/>
    </row>
    <row r="20" spans="1:5" ht="12.75" customHeight="1" x14ac:dyDescent="0.25">
      <c r="A20" s="53" t="s">
        <v>1887</v>
      </c>
      <c r="B20" s="25" t="s">
        <v>1888</v>
      </c>
      <c r="C20" s="54">
        <v>77433.119999999995</v>
      </c>
      <c r="D20" s="25" t="s">
        <v>1883</v>
      </c>
      <c r="E20" s="25"/>
    </row>
    <row r="21" spans="1:5" ht="12.75" customHeight="1" x14ac:dyDescent="0.25">
      <c r="A21" s="53" t="s">
        <v>1889</v>
      </c>
      <c r="B21" s="25" t="s">
        <v>1890</v>
      </c>
      <c r="C21" s="54">
        <v>2288.6999999999998</v>
      </c>
      <c r="D21" s="25" t="s">
        <v>1883</v>
      </c>
      <c r="E21" s="25"/>
    </row>
    <row r="22" spans="1:5" ht="12.75" customHeight="1" x14ac:dyDescent="0.25">
      <c r="A22" s="53" t="s">
        <v>1891</v>
      </c>
      <c r="B22" s="25" t="s">
        <v>1892</v>
      </c>
      <c r="C22" s="54">
        <v>-7220556.0899999999</v>
      </c>
      <c r="D22" s="25" t="s">
        <v>1883</v>
      </c>
      <c r="E22" s="25"/>
    </row>
    <row r="23" spans="1:5" ht="12.75" customHeight="1" x14ac:dyDescent="0.25">
      <c r="A23" s="53" t="s">
        <v>1893</v>
      </c>
      <c r="B23" s="25" t="s">
        <v>1894</v>
      </c>
      <c r="C23" s="54">
        <v>-8781648.5199999996</v>
      </c>
      <c r="D23" s="25" t="s">
        <v>1883</v>
      </c>
      <c r="E23" s="25"/>
    </row>
    <row r="24" spans="1:5" ht="12.75" customHeight="1" x14ac:dyDescent="0.25">
      <c r="A24" s="53" t="s">
        <v>1895</v>
      </c>
      <c r="B24" s="25" t="s">
        <v>1896</v>
      </c>
      <c r="C24" s="54">
        <v>4487226.0999999996</v>
      </c>
      <c r="D24" s="25" t="s">
        <v>1883</v>
      </c>
      <c r="E24" s="25"/>
    </row>
    <row r="25" spans="1:5" ht="12.75" customHeight="1" x14ac:dyDescent="0.25">
      <c r="A25" s="53" t="s">
        <v>1897</v>
      </c>
      <c r="B25" s="25" t="s">
        <v>1898</v>
      </c>
      <c r="C25" s="54">
        <v>-5734080.1900000004</v>
      </c>
      <c r="D25" s="25" t="s">
        <v>1883</v>
      </c>
      <c r="E25" s="25"/>
    </row>
    <row r="26" spans="1:5" ht="9.75" customHeight="1" x14ac:dyDescent="0.25">
      <c r="A26" s="53">
        <v>3230</v>
      </c>
      <c r="B26" s="25" t="s">
        <v>477</v>
      </c>
      <c r="C26" s="54">
        <v>0</v>
      </c>
      <c r="D26" s="25"/>
    </row>
    <row r="27" spans="1:5" ht="9.75" customHeight="1" x14ac:dyDescent="0.25">
      <c r="A27" s="53">
        <v>3231</v>
      </c>
      <c r="B27" s="25" t="s">
        <v>478</v>
      </c>
      <c r="C27" s="54">
        <v>0</v>
      </c>
      <c r="D27" s="25"/>
    </row>
    <row r="28" spans="1:5" ht="9.75" customHeight="1" x14ac:dyDescent="0.25">
      <c r="A28" s="53">
        <v>3232</v>
      </c>
      <c r="B28" s="25" t="s">
        <v>479</v>
      </c>
      <c r="C28" s="54">
        <v>0</v>
      </c>
      <c r="D28" s="25"/>
    </row>
    <row r="29" spans="1:5" ht="9.75" customHeight="1" x14ac:dyDescent="0.25">
      <c r="A29" s="53">
        <v>3233</v>
      </c>
      <c r="B29" s="25" t="s">
        <v>480</v>
      </c>
      <c r="C29" s="54">
        <v>0</v>
      </c>
      <c r="D29" s="25"/>
    </row>
    <row r="30" spans="1:5" ht="9.75" customHeight="1" x14ac:dyDescent="0.25">
      <c r="A30" s="53">
        <v>3239</v>
      </c>
      <c r="B30" s="25" t="s">
        <v>481</v>
      </c>
      <c r="C30" s="54">
        <v>0</v>
      </c>
      <c r="D30" s="25"/>
    </row>
    <row r="31" spans="1:5" ht="9.75" customHeight="1" x14ac:dyDescent="0.25">
      <c r="A31" s="53">
        <v>3240</v>
      </c>
      <c r="B31" s="25" t="s">
        <v>482</v>
      </c>
      <c r="C31" s="54">
        <v>0</v>
      </c>
      <c r="D31" s="25"/>
    </row>
    <row r="32" spans="1:5" ht="9.75" customHeight="1" x14ac:dyDescent="0.25">
      <c r="A32" s="53">
        <v>3241</v>
      </c>
      <c r="B32" s="25" t="s">
        <v>483</v>
      </c>
      <c r="C32" s="54">
        <v>0</v>
      </c>
      <c r="D32" s="25"/>
    </row>
    <row r="33" spans="1:4" ht="9.75" customHeight="1" x14ac:dyDescent="0.25">
      <c r="A33" s="53">
        <v>3242</v>
      </c>
      <c r="B33" s="25" t="s">
        <v>484</v>
      </c>
      <c r="C33" s="54">
        <v>0</v>
      </c>
      <c r="D33" s="25"/>
    </row>
    <row r="34" spans="1:4" ht="9.75" customHeight="1" x14ac:dyDescent="0.25">
      <c r="A34" s="53">
        <v>3243</v>
      </c>
      <c r="B34" s="25" t="s">
        <v>485</v>
      </c>
      <c r="C34" s="54">
        <v>0</v>
      </c>
      <c r="D34" s="25"/>
    </row>
    <row r="35" spans="1:4" ht="9.75" customHeight="1" x14ac:dyDescent="0.25">
      <c r="A35" s="53">
        <v>3250</v>
      </c>
      <c r="B35" s="25" t="s">
        <v>486</v>
      </c>
      <c r="C35" s="54">
        <v>0</v>
      </c>
      <c r="D35" s="25"/>
    </row>
    <row r="36" spans="1:4" ht="9.75" customHeight="1" x14ac:dyDescent="0.25">
      <c r="A36" s="53">
        <v>3251</v>
      </c>
      <c r="B36" s="25" t="s">
        <v>487</v>
      </c>
      <c r="C36" s="54">
        <v>0</v>
      </c>
      <c r="D36" s="25"/>
    </row>
    <row r="37" spans="1:4" ht="9.75" customHeight="1" x14ac:dyDescent="0.25">
      <c r="A37" s="53">
        <v>3252</v>
      </c>
      <c r="B37" s="25" t="s">
        <v>488</v>
      </c>
      <c r="C37" s="54">
        <v>0</v>
      </c>
      <c r="D37" s="25"/>
    </row>
    <row r="38" spans="1:4" ht="9.75" customHeight="1" x14ac:dyDescent="0.25">
      <c r="A38" s="25"/>
      <c r="B38" s="25"/>
      <c r="C38" s="25"/>
      <c r="D38" s="25"/>
    </row>
    <row r="39" spans="1:4" ht="9.75" customHeight="1" x14ac:dyDescent="0.25">
      <c r="A39" s="25"/>
      <c r="B39" s="25" t="s">
        <v>309</v>
      </c>
      <c r="C39" s="25"/>
      <c r="D39" s="25"/>
    </row>
  </sheetData>
  <mergeCells count="4">
    <mergeCell ref="A1:C1"/>
    <mergeCell ref="A2:C2"/>
    <mergeCell ref="A3:C3"/>
    <mergeCell ref="A4:C4"/>
  </mergeCells>
  <pageMargins left="0.70866141732283472" right="0.70866141732283472" top="0.74803149606299213" bottom="0.74803149606299213" header="0" footer="0"/>
  <pageSetup scale="8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E156"/>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10" customWidth="1"/>
    <col min="2" max="2" width="63.42578125" customWidth="1"/>
    <col min="3" max="3" width="15.140625" customWidth="1"/>
    <col min="4" max="4" width="16.42578125" customWidth="1"/>
    <col min="5" max="5" width="19.140625" customWidth="1"/>
    <col min="6" max="26" width="9.140625" customWidth="1"/>
  </cols>
  <sheetData>
    <row r="1" spans="1:5" ht="11.25" customHeight="1" x14ac:dyDescent="0.25">
      <c r="A1" s="521" t="s">
        <v>1971</v>
      </c>
      <c r="B1" s="519"/>
      <c r="C1" s="519"/>
      <c r="D1" s="113" t="s">
        <v>92</v>
      </c>
      <c r="E1" s="114">
        <v>2024</v>
      </c>
    </row>
    <row r="2" spans="1:5" ht="11.25" customHeight="1" x14ac:dyDescent="0.25">
      <c r="A2" s="521" t="s">
        <v>489</v>
      </c>
      <c r="B2" s="519"/>
      <c r="C2" s="519"/>
      <c r="D2" s="113" t="s">
        <v>94</v>
      </c>
      <c r="E2" s="114" t="s">
        <v>636</v>
      </c>
    </row>
    <row r="3" spans="1:5" ht="11.25" customHeight="1" x14ac:dyDescent="0.25">
      <c r="A3" s="521" t="s">
        <v>1972</v>
      </c>
      <c r="B3" s="519"/>
      <c r="C3" s="519"/>
      <c r="D3" s="113" t="s">
        <v>95</v>
      </c>
      <c r="E3" s="114" t="s">
        <v>638</v>
      </c>
    </row>
    <row r="4" spans="1:5" ht="11.25" customHeight="1" x14ac:dyDescent="0.25">
      <c r="A4" s="521" t="s">
        <v>96</v>
      </c>
      <c r="B4" s="519"/>
      <c r="C4" s="519"/>
      <c r="D4" s="113"/>
      <c r="E4" s="114"/>
    </row>
    <row r="5" spans="1:5" ht="9.75" customHeight="1" x14ac:dyDescent="0.25">
      <c r="A5" s="128" t="s">
        <v>97</v>
      </c>
      <c r="B5" s="115"/>
      <c r="C5" s="115"/>
      <c r="D5" s="115"/>
      <c r="E5" s="115"/>
    </row>
    <row r="6" spans="1:5" ht="9.75" customHeight="1" x14ac:dyDescent="0.25">
      <c r="A6" s="25"/>
      <c r="B6" s="25"/>
      <c r="C6" s="25"/>
      <c r="D6" s="25"/>
      <c r="E6" s="25"/>
    </row>
    <row r="7" spans="1:5" ht="9.75" customHeight="1" x14ac:dyDescent="0.25">
      <c r="A7" s="115" t="s">
        <v>490</v>
      </c>
      <c r="B7" s="115"/>
      <c r="C7" s="115"/>
      <c r="D7" s="115"/>
      <c r="E7" s="25"/>
    </row>
    <row r="8" spans="1:5" ht="9.75" customHeight="1" x14ac:dyDescent="0.25">
      <c r="A8" s="28" t="s">
        <v>99</v>
      </c>
      <c r="B8" s="28" t="s">
        <v>100</v>
      </c>
      <c r="C8" s="27">
        <v>2024</v>
      </c>
      <c r="D8" s="27">
        <v>2023</v>
      </c>
      <c r="E8" s="25"/>
    </row>
    <row r="9" spans="1:5" ht="9.75" customHeight="1" x14ac:dyDescent="0.25">
      <c r="A9" s="53">
        <v>1111</v>
      </c>
      <c r="B9" s="25" t="s">
        <v>491</v>
      </c>
      <c r="C9" s="54">
        <v>13500</v>
      </c>
      <c r="D9" s="54">
        <v>13500</v>
      </c>
      <c r="E9" s="25"/>
    </row>
    <row r="10" spans="1:5" ht="13.5" customHeight="1" x14ac:dyDescent="0.25">
      <c r="A10" s="53" t="s">
        <v>1899</v>
      </c>
      <c r="B10" s="25" t="s">
        <v>1900</v>
      </c>
      <c r="C10" s="54">
        <v>13500</v>
      </c>
      <c r="D10" s="54">
        <v>13500</v>
      </c>
      <c r="E10" s="25"/>
    </row>
    <row r="11" spans="1:5" ht="13.5" customHeight="1" x14ac:dyDescent="0.25">
      <c r="A11" s="53" t="s">
        <v>1480</v>
      </c>
      <c r="B11" s="25" t="s">
        <v>1901</v>
      </c>
      <c r="C11" s="54">
        <v>4000</v>
      </c>
      <c r="D11" s="54">
        <v>4000</v>
      </c>
      <c r="E11" s="25"/>
    </row>
    <row r="12" spans="1:5" ht="13.5" customHeight="1" x14ac:dyDescent="0.25">
      <c r="A12" s="53" t="s">
        <v>1482</v>
      </c>
      <c r="B12" s="25" t="s">
        <v>1902</v>
      </c>
      <c r="C12" s="54">
        <v>2000</v>
      </c>
      <c r="D12" s="54">
        <v>2000</v>
      </c>
      <c r="E12" s="25"/>
    </row>
    <row r="13" spans="1:5" ht="13.5" customHeight="1" x14ac:dyDescent="0.25">
      <c r="A13" s="53" t="s">
        <v>1484</v>
      </c>
      <c r="B13" s="25" t="s">
        <v>1903</v>
      </c>
      <c r="C13" s="54">
        <v>2500</v>
      </c>
      <c r="D13" s="54">
        <v>2500</v>
      </c>
      <c r="E13" s="25"/>
    </row>
    <row r="14" spans="1:5" ht="13.5" customHeight="1" x14ac:dyDescent="0.25">
      <c r="A14" s="53" t="s">
        <v>1490</v>
      </c>
      <c r="B14" s="25" t="s">
        <v>1904</v>
      </c>
      <c r="C14" s="54">
        <v>2500</v>
      </c>
      <c r="D14" s="54">
        <v>2500</v>
      </c>
      <c r="E14" s="25"/>
    </row>
    <row r="15" spans="1:5" ht="13.5" customHeight="1" x14ac:dyDescent="0.25">
      <c r="A15" s="53" t="s">
        <v>1491</v>
      </c>
      <c r="B15" s="25" t="s">
        <v>1905</v>
      </c>
      <c r="C15" s="54">
        <v>2500</v>
      </c>
      <c r="D15" s="54">
        <v>2500</v>
      </c>
      <c r="E15" s="25"/>
    </row>
    <row r="16" spans="1:5" ht="12" customHeight="1" x14ac:dyDescent="0.25">
      <c r="A16" s="53">
        <v>1112</v>
      </c>
      <c r="B16" s="25" t="s">
        <v>492</v>
      </c>
      <c r="C16" s="54">
        <v>-962403.44999999984</v>
      </c>
      <c r="D16" s="54">
        <v>0</v>
      </c>
      <c r="E16" s="25"/>
    </row>
    <row r="17" spans="1:5" ht="12.75" customHeight="1" x14ac:dyDescent="0.25">
      <c r="A17" s="53" t="s">
        <v>1906</v>
      </c>
      <c r="B17" s="25" t="s">
        <v>1907</v>
      </c>
      <c r="C17" s="54">
        <v>-962403.44999999984</v>
      </c>
      <c r="D17" s="54">
        <v>321557.65000000002</v>
      </c>
      <c r="E17" s="25"/>
    </row>
    <row r="18" spans="1:5" ht="12.75" customHeight="1" x14ac:dyDescent="0.25">
      <c r="A18" s="53" t="s">
        <v>1499</v>
      </c>
      <c r="B18" s="25" t="s">
        <v>1908</v>
      </c>
      <c r="C18" s="54">
        <v>-962403.44999999984</v>
      </c>
      <c r="D18" s="54">
        <v>321557.65000000002</v>
      </c>
      <c r="E18" s="25"/>
    </row>
    <row r="19" spans="1:5" ht="12.75" customHeight="1" x14ac:dyDescent="0.25">
      <c r="A19" s="53" t="s">
        <v>1909</v>
      </c>
      <c r="B19" s="25" t="s">
        <v>1910</v>
      </c>
      <c r="C19" s="54">
        <v>-653365.19999999995</v>
      </c>
      <c r="D19" s="54">
        <v>-424151.22</v>
      </c>
      <c r="E19" s="25"/>
    </row>
    <row r="20" spans="1:5" ht="12.75" customHeight="1" x14ac:dyDescent="0.25">
      <c r="A20" s="53" t="s">
        <v>1911</v>
      </c>
      <c r="B20" s="25" t="s">
        <v>1912</v>
      </c>
      <c r="C20" s="54">
        <v>-577689.18999999994</v>
      </c>
      <c r="D20" s="54">
        <v>-582551.12</v>
      </c>
      <c r="E20" s="25"/>
    </row>
    <row r="21" spans="1:5" ht="12.75" customHeight="1" x14ac:dyDescent="0.25">
      <c r="A21" s="53" t="s">
        <v>1913</v>
      </c>
      <c r="B21" s="25" t="s">
        <v>1914</v>
      </c>
      <c r="C21" s="54">
        <v>0</v>
      </c>
      <c r="D21" s="54">
        <v>0</v>
      </c>
      <c r="E21" s="25"/>
    </row>
    <row r="22" spans="1:5" ht="12.75" customHeight="1" x14ac:dyDescent="0.25">
      <c r="A22" s="53" t="s">
        <v>1915</v>
      </c>
      <c r="B22" s="25" t="s">
        <v>1916</v>
      </c>
      <c r="C22" s="54">
        <v>5000</v>
      </c>
      <c r="D22" s="54">
        <v>5000</v>
      </c>
      <c r="E22" s="25"/>
    </row>
    <row r="23" spans="1:5" ht="12.75" customHeight="1" x14ac:dyDescent="0.25">
      <c r="A23" s="53" t="s">
        <v>1917</v>
      </c>
      <c r="B23" s="25" t="s">
        <v>1918</v>
      </c>
      <c r="C23" s="54">
        <v>11058.21</v>
      </c>
      <c r="D23" s="54">
        <v>849469.76</v>
      </c>
      <c r="E23" s="25"/>
    </row>
    <row r="24" spans="1:5" ht="12.75" customHeight="1" x14ac:dyDescent="0.25">
      <c r="A24" s="53" t="s">
        <v>1919</v>
      </c>
      <c r="B24" s="25" t="s">
        <v>1920</v>
      </c>
      <c r="C24" s="54">
        <v>5012.6099999999997</v>
      </c>
      <c r="D24" s="54">
        <v>6164.32</v>
      </c>
      <c r="E24" s="25"/>
    </row>
    <row r="25" spans="1:5" ht="12.75" customHeight="1" x14ac:dyDescent="0.25">
      <c r="A25" s="53" t="s">
        <v>1921</v>
      </c>
      <c r="B25" s="25" t="s">
        <v>1922</v>
      </c>
      <c r="C25" s="54">
        <v>247580.12</v>
      </c>
      <c r="D25" s="54">
        <v>467625.91</v>
      </c>
      <c r="E25" s="25"/>
    </row>
    <row r="26" spans="1:5" ht="12.75" customHeight="1" x14ac:dyDescent="0.25">
      <c r="A26" s="53" t="s">
        <v>1923</v>
      </c>
      <c r="B26" s="25" t="s">
        <v>1924</v>
      </c>
      <c r="C26" s="54">
        <v>0</v>
      </c>
      <c r="D26" s="54">
        <v>7053292.5999999996</v>
      </c>
      <c r="E26" s="25"/>
    </row>
    <row r="27" spans="1:5" ht="12.75" customHeight="1" x14ac:dyDescent="0.25">
      <c r="A27" s="53" t="s">
        <v>1925</v>
      </c>
      <c r="B27" s="25" t="s">
        <v>1500</v>
      </c>
      <c r="C27" s="54">
        <v>0</v>
      </c>
      <c r="D27" s="54">
        <v>0</v>
      </c>
      <c r="E27" s="25"/>
    </row>
    <row r="28" spans="1:5" ht="12.75" customHeight="1" x14ac:dyDescent="0.25">
      <c r="A28" s="53" t="s">
        <v>1926</v>
      </c>
      <c r="B28" s="25" t="s">
        <v>1927</v>
      </c>
      <c r="C28" s="54">
        <v>0</v>
      </c>
      <c r="D28" s="54">
        <v>0</v>
      </c>
      <c r="E28" s="25"/>
    </row>
    <row r="29" spans="1:5" ht="9.75" customHeight="1" x14ac:dyDescent="0.25">
      <c r="A29" s="53">
        <v>1113</v>
      </c>
      <c r="B29" s="25" t="s">
        <v>493</v>
      </c>
      <c r="C29" s="54">
        <v>0</v>
      </c>
      <c r="D29" s="54">
        <v>0</v>
      </c>
      <c r="E29" s="25"/>
    </row>
    <row r="30" spans="1:5" ht="9.75" customHeight="1" x14ac:dyDescent="0.25">
      <c r="A30" s="53">
        <v>1114</v>
      </c>
      <c r="B30" s="25" t="s">
        <v>313</v>
      </c>
      <c r="C30" s="54">
        <v>0</v>
      </c>
      <c r="D30" s="54">
        <v>0</v>
      </c>
      <c r="E30" s="25"/>
    </row>
    <row r="31" spans="1:5" ht="9.75" customHeight="1" x14ac:dyDescent="0.25">
      <c r="A31" s="53">
        <v>1115</v>
      </c>
      <c r="B31" s="25" t="s">
        <v>314</v>
      </c>
      <c r="C31" s="54">
        <v>0</v>
      </c>
      <c r="D31" s="54">
        <v>0</v>
      </c>
      <c r="E31" s="25"/>
    </row>
    <row r="32" spans="1:5" ht="9.75" customHeight="1" x14ac:dyDescent="0.25">
      <c r="A32" s="53">
        <v>1116</v>
      </c>
      <c r="B32" s="25" t="s">
        <v>494</v>
      </c>
      <c r="C32" s="54">
        <v>0</v>
      </c>
      <c r="D32" s="54">
        <v>0</v>
      </c>
      <c r="E32" s="25"/>
    </row>
    <row r="33" spans="1:5" ht="9.75" customHeight="1" x14ac:dyDescent="0.25">
      <c r="A33" s="53">
        <v>1119</v>
      </c>
      <c r="B33" s="25" t="s">
        <v>495</v>
      </c>
      <c r="C33" s="54">
        <v>0</v>
      </c>
      <c r="D33" s="54">
        <v>0</v>
      </c>
      <c r="E33" s="25"/>
    </row>
    <row r="34" spans="1:5" ht="9.75" customHeight="1" x14ac:dyDescent="0.25">
      <c r="A34" s="59">
        <v>1110</v>
      </c>
      <c r="B34" s="60" t="s">
        <v>496</v>
      </c>
      <c r="C34" s="61">
        <v>-948903.44999999984</v>
      </c>
      <c r="D34" s="61">
        <v>335057.65000000002</v>
      </c>
      <c r="E34" s="25"/>
    </row>
    <row r="37" spans="1:5" ht="9.75" customHeight="1" x14ac:dyDescent="0.25">
      <c r="A37" s="115" t="s">
        <v>497</v>
      </c>
      <c r="B37" s="115"/>
      <c r="C37" s="115"/>
      <c r="D37" s="115"/>
    </row>
    <row r="38" spans="1:5" ht="9.75" customHeight="1" x14ac:dyDescent="0.25">
      <c r="A38" s="28" t="s">
        <v>99</v>
      </c>
      <c r="B38" s="28" t="s">
        <v>100</v>
      </c>
      <c r="C38" s="27">
        <v>2024</v>
      </c>
      <c r="D38" s="27">
        <v>2023</v>
      </c>
    </row>
    <row r="39" spans="1:5" ht="9.75" customHeight="1" x14ac:dyDescent="0.25">
      <c r="A39" s="59">
        <v>1230</v>
      </c>
      <c r="B39" s="62" t="s">
        <v>363</v>
      </c>
      <c r="C39" s="61">
        <v>0</v>
      </c>
      <c r="D39" s="61">
        <v>0</v>
      </c>
    </row>
    <row r="40" spans="1:5" ht="9.75" customHeight="1" x14ac:dyDescent="0.25">
      <c r="A40" s="53">
        <v>1231</v>
      </c>
      <c r="B40" s="25" t="s">
        <v>364</v>
      </c>
      <c r="C40" s="54">
        <v>0</v>
      </c>
      <c r="D40" s="54">
        <v>0</v>
      </c>
    </row>
    <row r="41" spans="1:5" ht="9.75" customHeight="1" x14ac:dyDescent="0.25">
      <c r="A41" s="53">
        <v>1232</v>
      </c>
      <c r="B41" s="25" t="s">
        <v>365</v>
      </c>
      <c r="C41" s="54">
        <v>0</v>
      </c>
      <c r="D41" s="54">
        <v>0</v>
      </c>
    </row>
    <row r="42" spans="1:5" ht="9.75" customHeight="1" x14ac:dyDescent="0.25">
      <c r="A42" s="53">
        <v>1233</v>
      </c>
      <c r="B42" s="25" t="s">
        <v>366</v>
      </c>
      <c r="C42" s="54">
        <v>0</v>
      </c>
      <c r="D42" s="54">
        <v>0</v>
      </c>
    </row>
    <row r="43" spans="1:5" ht="9.75" customHeight="1" x14ac:dyDescent="0.25">
      <c r="A43" s="53">
        <v>1234</v>
      </c>
      <c r="B43" s="25" t="s">
        <v>367</v>
      </c>
      <c r="C43" s="54">
        <v>0</v>
      </c>
      <c r="D43" s="54">
        <v>0</v>
      </c>
    </row>
    <row r="44" spans="1:5" ht="9.75" customHeight="1" x14ac:dyDescent="0.25">
      <c r="A44" s="53">
        <v>1235</v>
      </c>
      <c r="B44" s="25" t="s">
        <v>368</v>
      </c>
      <c r="C44" s="54">
        <v>0</v>
      </c>
      <c r="D44" s="54">
        <v>0</v>
      </c>
    </row>
    <row r="45" spans="1:5" ht="9.75" customHeight="1" x14ac:dyDescent="0.25">
      <c r="A45" s="53">
        <v>1236</v>
      </c>
      <c r="B45" s="25" t="s">
        <v>369</v>
      </c>
      <c r="C45" s="54">
        <v>0</v>
      </c>
      <c r="D45" s="54">
        <v>0</v>
      </c>
    </row>
    <row r="46" spans="1:5" ht="9.75" customHeight="1" x14ac:dyDescent="0.25">
      <c r="A46" s="53">
        <v>1239</v>
      </c>
      <c r="B46" s="25" t="s">
        <v>370</v>
      </c>
      <c r="C46" s="54">
        <v>0</v>
      </c>
      <c r="D46" s="54">
        <v>0</v>
      </c>
    </row>
    <row r="47" spans="1:5" ht="11.25" customHeight="1" x14ac:dyDescent="0.25">
      <c r="A47" s="59">
        <v>1240</v>
      </c>
      <c r="B47" s="62" t="s">
        <v>371</v>
      </c>
      <c r="C47" s="61">
        <v>48442476.159999996</v>
      </c>
      <c r="D47" s="61">
        <v>7128501.9499999993</v>
      </c>
    </row>
    <row r="48" spans="1:5" ht="11.25" customHeight="1" x14ac:dyDescent="0.25">
      <c r="A48" s="53">
        <v>1241</v>
      </c>
      <c r="B48" s="25" t="s">
        <v>372</v>
      </c>
      <c r="C48" s="54">
        <v>277599.8</v>
      </c>
      <c r="D48" s="54">
        <v>16855.25</v>
      </c>
    </row>
    <row r="49" spans="1:4" ht="11.25" customHeight="1" x14ac:dyDescent="0.25">
      <c r="A49" s="53">
        <v>1242</v>
      </c>
      <c r="B49" s="25" t="s">
        <v>373</v>
      </c>
      <c r="C49" s="54">
        <v>0</v>
      </c>
      <c r="D49" s="54">
        <v>0</v>
      </c>
    </row>
    <row r="50" spans="1:4" ht="11.25" customHeight="1" x14ac:dyDescent="0.25">
      <c r="A50" s="53">
        <v>1243</v>
      </c>
      <c r="B50" s="25" t="s">
        <v>374</v>
      </c>
      <c r="C50" s="54">
        <v>0</v>
      </c>
      <c r="D50" s="54">
        <v>0</v>
      </c>
    </row>
    <row r="51" spans="1:4" ht="11.25" customHeight="1" x14ac:dyDescent="0.25">
      <c r="A51" s="53">
        <v>1244</v>
      </c>
      <c r="B51" s="25" t="s">
        <v>375</v>
      </c>
      <c r="C51" s="54">
        <v>38593971.560000002</v>
      </c>
      <c r="D51" s="54">
        <v>855446.55</v>
      </c>
    </row>
    <row r="52" spans="1:4" ht="11.25" customHeight="1" x14ac:dyDescent="0.25">
      <c r="A52" s="53">
        <v>1245</v>
      </c>
      <c r="B52" s="25" t="s">
        <v>376</v>
      </c>
      <c r="C52" s="54">
        <v>9570904.8000000007</v>
      </c>
      <c r="D52" s="54">
        <v>4463096.55</v>
      </c>
    </row>
    <row r="53" spans="1:4" ht="9.75" customHeight="1" x14ac:dyDescent="0.25">
      <c r="A53" s="53">
        <v>1246</v>
      </c>
      <c r="B53" s="25" t="s">
        <v>377</v>
      </c>
      <c r="C53" s="54">
        <v>0</v>
      </c>
      <c r="D53" s="54">
        <v>1793103.6</v>
      </c>
    </row>
    <row r="54" spans="1:4" ht="9.75" customHeight="1" x14ac:dyDescent="0.25">
      <c r="A54" s="53">
        <v>1247</v>
      </c>
      <c r="B54" s="25" t="s">
        <v>378</v>
      </c>
      <c r="C54" s="54">
        <v>0</v>
      </c>
      <c r="D54" s="54">
        <v>0</v>
      </c>
    </row>
    <row r="55" spans="1:4" ht="9.75" customHeight="1" x14ac:dyDescent="0.25">
      <c r="A55" s="53">
        <v>1248</v>
      </c>
      <c r="B55" s="25" t="s">
        <v>379</v>
      </c>
      <c r="C55" s="54">
        <v>0</v>
      </c>
      <c r="D55" s="54">
        <v>0</v>
      </c>
    </row>
    <row r="56" spans="1:4" ht="9.75" customHeight="1" x14ac:dyDescent="0.25">
      <c r="A56" s="59">
        <v>1250</v>
      </c>
      <c r="B56" s="62" t="s">
        <v>385</v>
      </c>
      <c r="C56" s="61">
        <v>4990</v>
      </c>
      <c r="D56" s="61">
        <v>29735</v>
      </c>
    </row>
    <row r="57" spans="1:4" ht="9.75" customHeight="1" x14ac:dyDescent="0.25">
      <c r="A57" s="53">
        <v>1251</v>
      </c>
      <c r="B57" s="25" t="s">
        <v>386</v>
      </c>
      <c r="C57" s="54">
        <v>0</v>
      </c>
      <c r="D57" s="54">
        <v>0</v>
      </c>
    </row>
    <row r="58" spans="1:4" ht="9.75" customHeight="1" x14ac:dyDescent="0.25">
      <c r="A58" s="53">
        <v>1252</v>
      </c>
      <c r="B58" s="25" t="s">
        <v>387</v>
      </c>
      <c r="C58" s="54">
        <v>0</v>
      </c>
      <c r="D58" s="54">
        <v>0</v>
      </c>
    </row>
    <row r="59" spans="1:4" ht="9.75" customHeight="1" x14ac:dyDescent="0.25">
      <c r="A59" s="53">
        <v>1253</v>
      </c>
      <c r="B59" s="25" t="s">
        <v>388</v>
      </c>
      <c r="C59" s="54">
        <v>0</v>
      </c>
      <c r="D59" s="54">
        <v>0</v>
      </c>
    </row>
    <row r="60" spans="1:4" ht="9.75" customHeight="1" x14ac:dyDescent="0.25">
      <c r="A60" s="53">
        <v>1254</v>
      </c>
      <c r="B60" s="25" t="s">
        <v>389</v>
      </c>
      <c r="C60" s="54">
        <v>4990</v>
      </c>
      <c r="D60" s="54">
        <v>29735</v>
      </c>
    </row>
    <row r="61" spans="1:4" ht="9.75" customHeight="1" x14ac:dyDescent="0.25">
      <c r="A61" s="53">
        <v>1259</v>
      </c>
      <c r="B61" s="25" t="s">
        <v>390</v>
      </c>
      <c r="C61" s="54">
        <v>0</v>
      </c>
      <c r="D61" s="54">
        <v>0</v>
      </c>
    </row>
    <row r="62" spans="1:4" ht="9.75" customHeight="1" x14ac:dyDescent="0.25">
      <c r="A62" s="53"/>
      <c r="B62" s="60" t="s">
        <v>498</v>
      </c>
      <c r="C62" s="61">
        <f t="shared" ref="C62" si="0">C39+C47+C56</f>
        <v>48447466.159999996</v>
      </c>
      <c r="D62" s="61">
        <f>D39+D47+D56</f>
        <v>7158236.9499999993</v>
      </c>
    </row>
    <row r="63" spans="1:4" ht="9.75" customHeight="1" x14ac:dyDescent="0.25">
      <c r="A63" s="25"/>
      <c r="B63" s="25"/>
      <c r="C63" s="25"/>
      <c r="D63" s="25"/>
    </row>
    <row r="64" spans="1:4" ht="9.75" customHeight="1" x14ac:dyDescent="0.25">
      <c r="A64" s="115" t="s">
        <v>499</v>
      </c>
      <c r="B64" s="115"/>
      <c r="C64" s="115"/>
      <c r="D64" s="115"/>
    </row>
    <row r="65" spans="1:4" ht="9.75" customHeight="1" x14ac:dyDescent="0.25">
      <c r="A65" s="28" t="s">
        <v>99</v>
      </c>
      <c r="B65" s="28" t="s">
        <v>100</v>
      </c>
      <c r="C65" s="27">
        <v>2024</v>
      </c>
      <c r="D65" s="27">
        <v>2023</v>
      </c>
    </row>
    <row r="66" spans="1:4" ht="11.25" customHeight="1" x14ac:dyDescent="0.25">
      <c r="A66" s="59">
        <v>3210</v>
      </c>
      <c r="B66" s="62" t="s">
        <v>500</v>
      </c>
      <c r="C66" s="61">
        <v>45489439.189999998</v>
      </c>
      <c r="D66" s="61">
        <v>-490142.58999998868</v>
      </c>
    </row>
    <row r="67" spans="1:4" ht="11.25" customHeight="1" x14ac:dyDescent="0.25">
      <c r="A67" s="53"/>
      <c r="B67" s="60" t="s">
        <v>501</v>
      </c>
      <c r="C67" s="61">
        <v>1542799.2700000005</v>
      </c>
      <c r="D67" s="61">
        <v>4149427.86</v>
      </c>
    </row>
    <row r="68" spans="1:4" ht="11.25" customHeight="1" x14ac:dyDescent="0.25">
      <c r="A68" s="59">
        <v>5400</v>
      </c>
      <c r="B68" s="62" t="s">
        <v>262</v>
      </c>
      <c r="C68" s="61">
        <v>0</v>
      </c>
      <c r="D68" s="61">
        <v>0</v>
      </c>
    </row>
    <row r="69" spans="1:4" ht="11.25" customHeight="1" x14ac:dyDescent="0.25">
      <c r="A69" s="53">
        <v>5410</v>
      </c>
      <c r="B69" s="25" t="s">
        <v>502</v>
      </c>
      <c r="C69" s="54">
        <v>0</v>
      </c>
      <c r="D69" s="54">
        <v>0</v>
      </c>
    </row>
    <row r="70" spans="1:4" ht="11.25" customHeight="1" x14ac:dyDescent="0.25">
      <c r="A70" s="53">
        <v>5411</v>
      </c>
      <c r="B70" s="25" t="s">
        <v>264</v>
      </c>
      <c r="C70" s="54">
        <v>0</v>
      </c>
      <c r="D70" s="54">
        <v>0</v>
      </c>
    </row>
    <row r="71" spans="1:4" ht="11.25" customHeight="1" x14ac:dyDescent="0.25">
      <c r="A71" s="53">
        <v>5420</v>
      </c>
      <c r="B71" s="25" t="s">
        <v>503</v>
      </c>
      <c r="C71" s="54">
        <v>0</v>
      </c>
      <c r="D71" s="54">
        <v>0</v>
      </c>
    </row>
    <row r="72" spans="1:4" ht="11.25" customHeight="1" x14ac:dyDescent="0.25">
      <c r="A72" s="53">
        <v>5421</v>
      </c>
      <c r="B72" s="25" t="s">
        <v>267</v>
      </c>
      <c r="C72" s="54">
        <v>0</v>
      </c>
      <c r="D72" s="54">
        <v>0</v>
      </c>
    </row>
    <row r="73" spans="1:4" ht="11.25" customHeight="1" x14ac:dyDescent="0.25">
      <c r="A73" s="53">
        <v>5430</v>
      </c>
      <c r="B73" s="25" t="s">
        <v>504</v>
      </c>
      <c r="C73" s="54">
        <v>0</v>
      </c>
      <c r="D73" s="54">
        <v>0</v>
      </c>
    </row>
    <row r="74" spans="1:4" ht="11.25" customHeight="1" x14ac:dyDescent="0.25">
      <c r="A74" s="53">
        <v>5431</v>
      </c>
      <c r="B74" s="25" t="s">
        <v>270</v>
      </c>
      <c r="C74" s="54">
        <v>0</v>
      </c>
      <c r="D74" s="54">
        <v>0</v>
      </c>
    </row>
    <row r="75" spans="1:4" ht="11.25" customHeight="1" x14ac:dyDescent="0.25">
      <c r="A75" s="53">
        <v>5440</v>
      </c>
      <c r="B75" s="25" t="s">
        <v>505</v>
      </c>
      <c r="C75" s="54">
        <v>0</v>
      </c>
      <c r="D75" s="54">
        <v>0</v>
      </c>
    </row>
    <row r="76" spans="1:4" ht="11.25" customHeight="1" x14ac:dyDescent="0.25">
      <c r="A76" s="53">
        <v>5441</v>
      </c>
      <c r="B76" s="25" t="s">
        <v>505</v>
      </c>
      <c r="C76" s="54">
        <v>0</v>
      </c>
      <c r="D76" s="54">
        <v>0</v>
      </c>
    </row>
    <row r="77" spans="1:4" ht="11.25" customHeight="1" x14ac:dyDescent="0.25">
      <c r="A77" s="53">
        <v>5450</v>
      </c>
      <c r="B77" s="25" t="s">
        <v>506</v>
      </c>
      <c r="C77" s="54">
        <v>0</v>
      </c>
      <c r="D77" s="54">
        <v>0</v>
      </c>
    </row>
    <row r="78" spans="1:4" ht="11.25" customHeight="1" x14ac:dyDescent="0.25">
      <c r="A78" s="53">
        <v>5451</v>
      </c>
      <c r="B78" s="25" t="s">
        <v>274</v>
      </c>
      <c r="C78" s="54">
        <v>0</v>
      </c>
      <c r="D78" s="54">
        <v>0</v>
      </c>
    </row>
    <row r="79" spans="1:4" ht="11.25" customHeight="1" x14ac:dyDescent="0.25">
      <c r="A79" s="53">
        <v>5452</v>
      </c>
      <c r="B79" s="25" t="s">
        <v>275</v>
      </c>
      <c r="C79" s="54">
        <v>0</v>
      </c>
      <c r="D79" s="54">
        <v>0</v>
      </c>
    </row>
    <row r="80" spans="1:4" ht="11.25" customHeight="1" x14ac:dyDescent="0.25">
      <c r="A80" s="59">
        <v>5500</v>
      </c>
      <c r="B80" s="62" t="s">
        <v>276</v>
      </c>
      <c r="C80" s="61">
        <v>3842789.04</v>
      </c>
      <c r="D80" s="61">
        <v>3842789.04</v>
      </c>
    </row>
    <row r="81" spans="1:4" ht="11.25" customHeight="1" x14ac:dyDescent="0.25">
      <c r="A81" s="59">
        <v>5510</v>
      </c>
      <c r="B81" s="62" t="s">
        <v>277</v>
      </c>
      <c r="C81" s="61">
        <v>0</v>
      </c>
      <c r="D81" s="61">
        <v>0</v>
      </c>
    </row>
    <row r="82" spans="1:4" ht="11.25" customHeight="1" x14ac:dyDescent="0.25">
      <c r="A82" s="53">
        <v>5511</v>
      </c>
      <c r="B82" s="25" t="s">
        <v>278</v>
      </c>
      <c r="C82" s="54">
        <v>0</v>
      </c>
      <c r="D82" s="54">
        <v>0</v>
      </c>
    </row>
    <row r="83" spans="1:4" ht="11.25" customHeight="1" x14ac:dyDescent="0.25">
      <c r="A83" s="53">
        <v>5512</v>
      </c>
      <c r="B83" s="25" t="s">
        <v>279</v>
      </c>
      <c r="C83" s="54">
        <v>0</v>
      </c>
      <c r="D83" s="54">
        <v>0</v>
      </c>
    </row>
    <row r="84" spans="1:4" ht="11.25" customHeight="1" x14ac:dyDescent="0.25">
      <c r="A84" s="53">
        <v>5513</v>
      </c>
      <c r="B84" s="25" t="s">
        <v>280</v>
      </c>
      <c r="C84" s="54">
        <v>0</v>
      </c>
      <c r="D84" s="54">
        <v>0</v>
      </c>
    </row>
    <row r="85" spans="1:4" ht="11.25" customHeight="1" x14ac:dyDescent="0.25">
      <c r="A85" s="53">
        <v>5514</v>
      </c>
      <c r="B85" s="25" t="s">
        <v>282</v>
      </c>
      <c r="C85" s="54">
        <v>0</v>
      </c>
      <c r="D85" s="54">
        <v>0</v>
      </c>
    </row>
    <row r="86" spans="1:4" ht="11.25" customHeight="1" x14ac:dyDescent="0.25">
      <c r="A86" s="53">
        <v>5515</v>
      </c>
      <c r="B86" s="25" t="s">
        <v>283</v>
      </c>
      <c r="C86" s="54">
        <v>3842789.04</v>
      </c>
      <c r="D86" s="54">
        <v>3842789.04</v>
      </c>
    </row>
    <row r="87" spans="1:4" ht="11.25" customHeight="1" x14ac:dyDescent="0.25">
      <c r="A87" s="53">
        <v>5516</v>
      </c>
      <c r="B87" s="25" t="s">
        <v>284</v>
      </c>
      <c r="C87" s="54">
        <v>0</v>
      </c>
      <c r="D87" s="54">
        <v>0</v>
      </c>
    </row>
    <row r="88" spans="1:4" ht="11.25" customHeight="1" x14ac:dyDescent="0.25">
      <c r="A88" s="53">
        <v>5517</v>
      </c>
      <c r="B88" s="25" t="s">
        <v>285</v>
      </c>
      <c r="C88" s="54">
        <v>0</v>
      </c>
      <c r="D88" s="54">
        <v>0</v>
      </c>
    </row>
    <row r="89" spans="1:4" ht="11.25" customHeight="1" x14ac:dyDescent="0.25">
      <c r="A89" s="53">
        <v>5518</v>
      </c>
      <c r="B89" s="25" t="s">
        <v>286</v>
      </c>
      <c r="C89" s="54">
        <v>0</v>
      </c>
      <c r="D89" s="54">
        <v>0</v>
      </c>
    </row>
    <row r="90" spans="1:4" ht="11.25" customHeight="1" x14ac:dyDescent="0.25">
      <c r="A90" s="59">
        <v>5520</v>
      </c>
      <c r="B90" s="62" t="s">
        <v>287</v>
      </c>
      <c r="C90" s="61">
        <v>0</v>
      </c>
      <c r="D90" s="61">
        <v>0</v>
      </c>
    </row>
    <row r="91" spans="1:4" ht="11.25" customHeight="1" x14ac:dyDescent="0.25">
      <c r="A91" s="53">
        <v>5521</v>
      </c>
      <c r="B91" s="25" t="s">
        <v>288</v>
      </c>
      <c r="C91" s="54">
        <v>0</v>
      </c>
      <c r="D91" s="54">
        <v>0</v>
      </c>
    </row>
    <row r="92" spans="1:4" ht="11.25" customHeight="1" x14ac:dyDescent="0.25">
      <c r="A92" s="53">
        <v>5522</v>
      </c>
      <c r="B92" s="25" t="s">
        <v>289</v>
      </c>
      <c r="C92" s="54">
        <v>0</v>
      </c>
      <c r="D92" s="54">
        <v>0</v>
      </c>
    </row>
    <row r="93" spans="1:4" ht="11.25" customHeight="1" x14ac:dyDescent="0.25">
      <c r="A93" s="59">
        <v>5530</v>
      </c>
      <c r="B93" s="62" t="s">
        <v>290</v>
      </c>
      <c r="C93" s="61">
        <v>0</v>
      </c>
      <c r="D93" s="61">
        <v>0</v>
      </c>
    </row>
    <row r="94" spans="1:4" ht="11.25" customHeight="1" x14ac:dyDescent="0.25">
      <c r="A94" s="53">
        <v>5531</v>
      </c>
      <c r="B94" s="25" t="s">
        <v>291</v>
      </c>
      <c r="C94" s="54">
        <v>0</v>
      </c>
      <c r="D94" s="54">
        <v>0</v>
      </c>
    </row>
    <row r="95" spans="1:4" ht="11.25" customHeight="1" x14ac:dyDescent="0.25">
      <c r="A95" s="53">
        <v>5532</v>
      </c>
      <c r="B95" s="25" t="s">
        <v>292</v>
      </c>
      <c r="C95" s="54">
        <v>0</v>
      </c>
      <c r="D95" s="54">
        <v>0</v>
      </c>
    </row>
    <row r="96" spans="1:4" ht="11.25" customHeight="1" x14ac:dyDescent="0.25">
      <c r="A96" s="53">
        <v>5533</v>
      </c>
      <c r="B96" s="25" t="s">
        <v>293</v>
      </c>
      <c r="C96" s="54">
        <v>0</v>
      </c>
      <c r="D96" s="54">
        <v>0</v>
      </c>
    </row>
    <row r="97" spans="1:4" ht="11.25" customHeight="1" x14ac:dyDescent="0.25">
      <c r="A97" s="53">
        <v>5534</v>
      </c>
      <c r="B97" s="25" t="s">
        <v>294</v>
      </c>
      <c r="C97" s="54">
        <v>0</v>
      </c>
      <c r="D97" s="54">
        <v>0</v>
      </c>
    </row>
    <row r="98" spans="1:4" ht="11.25" customHeight="1" x14ac:dyDescent="0.25">
      <c r="A98" s="53">
        <v>5535</v>
      </c>
      <c r="B98" s="25" t="s">
        <v>295</v>
      </c>
      <c r="C98" s="54">
        <v>0</v>
      </c>
      <c r="D98" s="54">
        <v>0</v>
      </c>
    </row>
    <row r="99" spans="1:4" ht="11.25" customHeight="1" x14ac:dyDescent="0.25">
      <c r="A99" s="59">
        <v>5590</v>
      </c>
      <c r="B99" s="62" t="s">
        <v>297</v>
      </c>
      <c r="C99" s="61">
        <v>0</v>
      </c>
      <c r="D99" s="61">
        <v>0</v>
      </c>
    </row>
    <row r="100" spans="1:4" ht="11.25" customHeight="1" x14ac:dyDescent="0.25">
      <c r="A100" s="53">
        <v>5591</v>
      </c>
      <c r="B100" s="25" t="s">
        <v>298</v>
      </c>
      <c r="C100" s="54">
        <v>0</v>
      </c>
      <c r="D100" s="54">
        <v>0</v>
      </c>
    </row>
    <row r="101" spans="1:4" ht="11.25" customHeight="1" x14ac:dyDescent="0.25">
      <c r="A101" s="53">
        <v>5592</v>
      </c>
      <c r="B101" s="25" t="s">
        <v>299</v>
      </c>
      <c r="C101" s="54">
        <v>0</v>
      </c>
      <c r="D101" s="54">
        <v>0</v>
      </c>
    </row>
    <row r="102" spans="1:4" ht="11.25" customHeight="1" x14ac:dyDescent="0.25">
      <c r="A102" s="53">
        <v>5593</v>
      </c>
      <c r="B102" s="25" t="s">
        <v>300</v>
      </c>
      <c r="C102" s="54">
        <v>0</v>
      </c>
      <c r="D102" s="54">
        <v>0</v>
      </c>
    </row>
    <row r="103" spans="1:4" ht="11.25" customHeight="1" x14ac:dyDescent="0.25">
      <c r="A103" s="53">
        <v>5594</v>
      </c>
      <c r="B103" s="25" t="s">
        <v>507</v>
      </c>
      <c r="C103" s="54">
        <v>0</v>
      </c>
      <c r="D103" s="54">
        <v>0</v>
      </c>
    </row>
    <row r="104" spans="1:4" ht="11.25" customHeight="1" x14ac:dyDescent="0.25">
      <c r="A104" s="53">
        <v>5595</v>
      </c>
      <c r="B104" s="25" t="s">
        <v>302</v>
      </c>
      <c r="C104" s="54">
        <v>0</v>
      </c>
      <c r="D104" s="54">
        <v>0</v>
      </c>
    </row>
    <row r="105" spans="1:4" ht="11.25" customHeight="1" x14ac:dyDescent="0.25">
      <c r="A105" s="53">
        <v>5596</v>
      </c>
      <c r="B105" s="25" t="s">
        <v>183</v>
      </c>
      <c r="C105" s="54">
        <v>0</v>
      </c>
      <c r="D105" s="54">
        <v>0</v>
      </c>
    </row>
    <row r="106" spans="1:4" ht="11.25" customHeight="1" x14ac:dyDescent="0.25">
      <c r="A106" s="53">
        <v>5597</v>
      </c>
      <c r="B106" s="25" t="s">
        <v>303</v>
      </c>
      <c r="C106" s="54">
        <v>0</v>
      </c>
      <c r="D106" s="54">
        <v>0</v>
      </c>
    </row>
    <row r="107" spans="1:4" ht="11.25" customHeight="1" x14ac:dyDescent="0.25">
      <c r="A107" s="53">
        <v>5599</v>
      </c>
      <c r="B107" s="25" t="s">
        <v>305</v>
      </c>
      <c r="C107" s="54">
        <v>0</v>
      </c>
      <c r="D107" s="54">
        <v>0</v>
      </c>
    </row>
    <row r="108" spans="1:4" ht="11.25" customHeight="1" x14ac:dyDescent="0.25">
      <c r="A108" s="59">
        <v>5600</v>
      </c>
      <c r="B108" s="62" t="s">
        <v>306</v>
      </c>
      <c r="C108" s="61">
        <v>0</v>
      </c>
      <c r="D108" s="61">
        <v>0</v>
      </c>
    </row>
    <row r="109" spans="1:4" ht="11.25" customHeight="1" x14ac:dyDescent="0.25">
      <c r="A109" s="59">
        <v>5610</v>
      </c>
      <c r="B109" s="62" t="s">
        <v>307</v>
      </c>
      <c r="C109" s="61">
        <v>0</v>
      </c>
      <c r="D109" s="61">
        <v>0</v>
      </c>
    </row>
    <row r="110" spans="1:4" ht="11.25" customHeight="1" x14ac:dyDescent="0.25">
      <c r="A110" s="53">
        <v>5611</v>
      </c>
      <c r="B110" s="25" t="s">
        <v>308</v>
      </c>
      <c r="C110" s="54">
        <v>0</v>
      </c>
      <c r="D110" s="54">
        <v>0</v>
      </c>
    </row>
    <row r="111" spans="1:4" ht="11.25" customHeight="1" x14ac:dyDescent="0.25">
      <c r="A111" s="59">
        <v>2110</v>
      </c>
      <c r="B111" s="66" t="s">
        <v>508</v>
      </c>
      <c r="C111" s="61">
        <v>-2299989.7699999996</v>
      </c>
      <c r="D111" s="61">
        <v>306638.81999999972</v>
      </c>
    </row>
    <row r="112" spans="1:4" ht="11.25" customHeight="1" x14ac:dyDescent="0.25">
      <c r="A112" s="53">
        <v>2111</v>
      </c>
      <c r="B112" s="25" t="s">
        <v>509</v>
      </c>
      <c r="C112" s="54">
        <v>-2299989.7699999996</v>
      </c>
      <c r="D112" s="54">
        <v>306638.81999999972</v>
      </c>
    </row>
    <row r="113" spans="1:4" ht="11.25" customHeight="1" x14ac:dyDescent="0.25">
      <c r="A113" s="53">
        <v>2112</v>
      </c>
      <c r="B113" s="25" t="s">
        <v>510</v>
      </c>
      <c r="C113" s="54">
        <v>0</v>
      </c>
      <c r="D113" s="54">
        <v>0</v>
      </c>
    </row>
    <row r="114" spans="1:4" ht="11.25" customHeight="1" x14ac:dyDescent="0.25">
      <c r="A114" s="53">
        <v>2112</v>
      </c>
      <c r="B114" s="25" t="s">
        <v>511</v>
      </c>
      <c r="C114" s="54">
        <v>0</v>
      </c>
      <c r="D114" s="54">
        <v>0</v>
      </c>
    </row>
    <row r="115" spans="1:4" ht="11.25" customHeight="1" x14ac:dyDescent="0.25">
      <c r="A115" s="53">
        <v>2115</v>
      </c>
      <c r="B115" s="25" t="s">
        <v>512</v>
      </c>
      <c r="C115" s="54">
        <v>0</v>
      </c>
      <c r="D115" s="54">
        <v>0</v>
      </c>
    </row>
    <row r="116" spans="1:4" ht="11.25" customHeight="1" x14ac:dyDescent="0.25">
      <c r="A116" s="53">
        <v>2114</v>
      </c>
      <c r="B116" s="25" t="s">
        <v>513</v>
      </c>
      <c r="C116" s="54">
        <v>0</v>
      </c>
      <c r="D116" s="54">
        <v>0</v>
      </c>
    </row>
    <row r="117" spans="1:4" ht="11.25" customHeight="1" x14ac:dyDescent="0.25">
      <c r="A117" s="59">
        <v>5120</v>
      </c>
      <c r="B117" s="66" t="s">
        <v>348</v>
      </c>
      <c r="C117" s="61">
        <v>0</v>
      </c>
      <c r="D117" s="61">
        <v>0</v>
      </c>
    </row>
    <row r="118" spans="1:4" ht="11.25" customHeight="1" x14ac:dyDescent="0.25">
      <c r="A118" s="53">
        <v>5120</v>
      </c>
      <c r="B118" s="5" t="s">
        <v>348</v>
      </c>
      <c r="C118" s="54">
        <v>0</v>
      </c>
      <c r="D118" s="54">
        <v>0</v>
      </c>
    </row>
    <row r="119" spans="1:4" ht="9.75" customHeight="1" x14ac:dyDescent="0.25">
      <c r="A119" s="53"/>
      <c r="B119" s="60" t="s">
        <v>514</v>
      </c>
      <c r="C119" s="61">
        <v>-2299989.7699999996</v>
      </c>
      <c r="D119" s="61">
        <v>306638.81999999972</v>
      </c>
    </row>
    <row r="120" spans="1:4" ht="9.75" customHeight="1" x14ac:dyDescent="0.25">
      <c r="A120" s="59">
        <v>4300</v>
      </c>
      <c r="B120" s="60" t="s">
        <v>37</v>
      </c>
      <c r="C120" s="54">
        <v>0</v>
      </c>
      <c r="D120" s="54">
        <v>0</v>
      </c>
    </row>
    <row r="121" spans="1:4" ht="9.75" customHeight="1" x14ac:dyDescent="0.25">
      <c r="A121" s="59">
        <v>4310</v>
      </c>
      <c r="B121" s="60" t="s">
        <v>167</v>
      </c>
      <c r="C121" s="61">
        <v>0</v>
      </c>
      <c r="D121" s="61">
        <v>392679.35</v>
      </c>
    </row>
    <row r="122" spans="1:4" ht="9.75" customHeight="1" x14ac:dyDescent="0.25">
      <c r="A122" s="53">
        <v>4311</v>
      </c>
      <c r="B122" s="67" t="s">
        <v>168</v>
      </c>
      <c r="C122" s="54">
        <v>0</v>
      </c>
      <c r="D122" s="54">
        <v>0</v>
      </c>
    </row>
    <row r="123" spans="1:4" ht="9.75" customHeight="1" x14ac:dyDescent="0.25">
      <c r="A123" s="53">
        <v>4319</v>
      </c>
      <c r="B123" s="67" t="s">
        <v>169</v>
      </c>
      <c r="C123" s="54">
        <v>0</v>
      </c>
      <c r="D123" s="54">
        <v>120220.87</v>
      </c>
    </row>
    <row r="124" spans="1:4" ht="9.75" customHeight="1" x14ac:dyDescent="0.25">
      <c r="A124" s="59">
        <v>4320</v>
      </c>
      <c r="B124" s="60" t="s">
        <v>170</v>
      </c>
      <c r="C124" s="61">
        <v>0</v>
      </c>
      <c r="D124" s="61">
        <v>0</v>
      </c>
    </row>
    <row r="125" spans="1:4" ht="9.75" customHeight="1" x14ac:dyDescent="0.25">
      <c r="A125" s="53">
        <v>4321</v>
      </c>
      <c r="B125" s="67" t="s">
        <v>171</v>
      </c>
      <c r="C125" s="54">
        <v>0</v>
      </c>
      <c r="D125" s="54">
        <v>0</v>
      </c>
    </row>
    <row r="126" spans="1:4" ht="9.75" customHeight="1" x14ac:dyDescent="0.25">
      <c r="A126" s="53">
        <v>4322</v>
      </c>
      <c r="B126" s="67" t="s">
        <v>172</v>
      </c>
      <c r="C126" s="54">
        <v>0</v>
      </c>
      <c r="D126" s="54">
        <v>0</v>
      </c>
    </row>
    <row r="127" spans="1:4" ht="9.75" customHeight="1" x14ac:dyDescent="0.25">
      <c r="A127" s="53">
        <v>4323</v>
      </c>
      <c r="B127" s="67" t="s">
        <v>173</v>
      </c>
      <c r="C127" s="54">
        <v>0</v>
      </c>
      <c r="D127" s="54">
        <v>0</v>
      </c>
    </row>
    <row r="128" spans="1:4" ht="9.75" customHeight="1" x14ac:dyDescent="0.25">
      <c r="A128" s="53">
        <v>4324</v>
      </c>
      <c r="B128" s="67" t="s">
        <v>174</v>
      </c>
      <c r="C128" s="54">
        <v>0</v>
      </c>
      <c r="D128" s="54">
        <v>0</v>
      </c>
    </row>
    <row r="129" spans="1:4" ht="9.75" customHeight="1" x14ac:dyDescent="0.25">
      <c r="A129" s="53">
        <v>4325</v>
      </c>
      <c r="B129" s="67" t="s">
        <v>175</v>
      </c>
      <c r="C129" s="54">
        <v>0</v>
      </c>
      <c r="D129" s="54">
        <v>0</v>
      </c>
    </row>
    <row r="130" spans="1:4" ht="9.75" customHeight="1" x14ac:dyDescent="0.25">
      <c r="A130" s="59">
        <v>4330</v>
      </c>
      <c r="B130" s="60" t="s">
        <v>177</v>
      </c>
      <c r="C130" s="61">
        <v>0</v>
      </c>
      <c r="D130" s="61">
        <v>0</v>
      </c>
    </row>
    <row r="131" spans="1:4" ht="9.75" customHeight="1" x14ac:dyDescent="0.25">
      <c r="A131" s="53">
        <v>4331</v>
      </c>
      <c r="B131" s="67" t="s">
        <v>177</v>
      </c>
      <c r="C131" s="54">
        <v>0</v>
      </c>
      <c r="D131" s="54">
        <v>0</v>
      </c>
    </row>
    <row r="132" spans="1:4" ht="9.75" customHeight="1" x14ac:dyDescent="0.25">
      <c r="A132" s="59">
        <v>4340</v>
      </c>
      <c r="B132" s="60" t="s">
        <v>178</v>
      </c>
      <c r="C132" s="61">
        <v>0</v>
      </c>
      <c r="D132" s="61">
        <v>0</v>
      </c>
    </row>
    <row r="133" spans="1:4" ht="9.75" customHeight="1" x14ac:dyDescent="0.25">
      <c r="A133" s="53">
        <v>4341</v>
      </c>
      <c r="B133" s="67" t="s">
        <v>178</v>
      </c>
      <c r="C133" s="54">
        <v>0</v>
      </c>
      <c r="D133" s="54">
        <v>0</v>
      </c>
    </row>
    <row r="134" spans="1:4" ht="9.75" customHeight="1" x14ac:dyDescent="0.25">
      <c r="A134" s="59">
        <v>4390</v>
      </c>
      <c r="B134" s="60" t="s">
        <v>179</v>
      </c>
      <c r="C134" s="61">
        <v>0</v>
      </c>
      <c r="D134" s="61">
        <v>0</v>
      </c>
    </row>
    <row r="135" spans="1:4" ht="9.75" customHeight="1" x14ac:dyDescent="0.25">
      <c r="A135" s="53">
        <v>4392</v>
      </c>
      <c r="B135" s="67" t="s">
        <v>180</v>
      </c>
      <c r="C135" s="54">
        <v>0</v>
      </c>
      <c r="D135" s="54">
        <v>0</v>
      </c>
    </row>
    <row r="136" spans="1:4" ht="9.75" customHeight="1" x14ac:dyDescent="0.25">
      <c r="A136" s="53">
        <v>4393</v>
      </c>
      <c r="B136" s="67" t="s">
        <v>181</v>
      </c>
      <c r="C136" s="54">
        <v>0</v>
      </c>
      <c r="D136" s="54">
        <v>0</v>
      </c>
    </row>
    <row r="137" spans="1:4" ht="9.75" customHeight="1" x14ac:dyDescent="0.25">
      <c r="A137" s="53">
        <v>4394</v>
      </c>
      <c r="B137" s="67" t="s">
        <v>182</v>
      </c>
      <c r="C137" s="54">
        <v>0</v>
      </c>
      <c r="D137" s="54">
        <v>0</v>
      </c>
    </row>
    <row r="138" spans="1:4" ht="9.75" customHeight="1" x14ac:dyDescent="0.25">
      <c r="A138" s="53">
        <v>4395</v>
      </c>
      <c r="B138" s="67" t="s">
        <v>183</v>
      </c>
      <c r="C138" s="54">
        <v>0</v>
      </c>
      <c r="D138" s="54">
        <v>0</v>
      </c>
    </row>
    <row r="139" spans="1:4" ht="9.75" customHeight="1" x14ac:dyDescent="0.25">
      <c r="A139" s="53">
        <v>4396</v>
      </c>
      <c r="B139" s="67" t="s">
        <v>184</v>
      </c>
      <c r="C139" s="54">
        <v>0</v>
      </c>
      <c r="D139" s="54">
        <v>0</v>
      </c>
    </row>
    <row r="140" spans="1:4" ht="9.75" customHeight="1" x14ac:dyDescent="0.25">
      <c r="A140" s="53">
        <v>4397</v>
      </c>
      <c r="B140" s="67" t="s">
        <v>185</v>
      </c>
      <c r="C140" s="54">
        <v>0</v>
      </c>
      <c r="D140" s="54">
        <v>0</v>
      </c>
    </row>
    <row r="141" spans="1:4" ht="9.75" customHeight="1" x14ac:dyDescent="0.25">
      <c r="A141" s="53">
        <v>4399</v>
      </c>
      <c r="B141" s="67" t="s">
        <v>179</v>
      </c>
      <c r="C141" s="54">
        <v>0</v>
      </c>
      <c r="D141" s="54">
        <v>0</v>
      </c>
    </row>
    <row r="142" spans="1:4" ht="11.25" customHeight="1" x14ac:dyDescent="0.25">
      <c r="A142" s="59">
        <v>1120</v>
      </c>
      <c r="B142" s="66" t="s">
        <v>515</v>
      </c>
      <c r="C142" s="61">
        <v>0</v>
      </c>
      <c r="D142" s="61">
        <v>0</v>
      </c>
    </row>
    <row r="143" spans="1:4" ht="11.25" customHeight="1" x14ac:dyDescent="0.25">
      <c r="A143" s="53">
        <v>1124</v>
      </c>
      <c r="B143" s="5" t="s">
        <v>516</v>
      </c>
      <c r="C143" s="54">
        <v>0</v>
      </c>
      <c r="D143" s="54">
        <v>0</v>
      </c>
    </row>
    <row r="144" spans="1:4" ht="11.25" customHeight="1" x14ac:dyDescent="0.25">
      <c r="A144" s="53">
        <v>1124</v>
      </c>
      <c r="B144" s="5" t="s">
        <v>517</v>
      </c>
      <c r="C144" s="54">
        <v>0</v>
      </c>
      <c r="D144" s="54">
        <v>0</v>
      </c>
    </row>
    <row r="145" spans="1:4" ht="11.25" customHeight="1" x14ac:dyDescent="0.25">
      <c r="A145" s="53">
        <v>1124</v>
      </c>
      <c r="B145" s="5" t="s">
        <v>518</v>
      </c>
      <c r="C145" s="54">
        <v>0</v>
      </c>
      <c r="D145" s="54">
        <v>0</v>
      </c>
    </row>
    <row r="146" spans="1:4" ht="11.25" customHeight="1" x14ac:dyDescent="0.25">
      <c r="A146" s="53">
        <v>1124</v>
      </c>
      <c r="B146" s="5" t="s">
        <v>519</v>
      </c>
      <c r="C146" s="54">
        <v>0</v>
      </c>
      <c r="D146" s="54">
        <v>0</v>
      </c>
    </row>
    <row r="147" spans="1:4" ht="11.25" customHeight="1" x14ac:dyDescent="0.25">
      <c r="A147" s="53">
        <v>1124</v>
      </c>
      <c r="B147" s="5" t="s">
        <v>520</v>
      </c>
      <c r="C147" s="54">
        <v>0</v>
      </c>
      <c r="D147" s="54">
        <v>0</v>
      </c>
    </row>
    <row r="148" spans="1:4" ht="11.25" customHeight="1" x14ac:dyDescent="0.25">
      <c r="A148" s="53">
        <v>1124</v>
      </c>
      <c r="B148" s="5" t="s">
        <v>521</v>
      </c>
      <c r="C148" s="54">
        <v>0</v>
      </c>
      <c r="D148" s="54">
        <v>0</v>
      </c>
    </row>
    <row r="149" spans="1:4" ht="11.25" customHeight="1" x14ac:dyDescent="0.25">
      <c r="A149" s="53">
        <v>1122</v>
      </c>
      <c r="B149" s="5" t="s">
        <v>522</v>
      </c>
      <c r="C149" s="54">
        <v>0</v>
      </c>
      <c r="D149" s="54">
        <v>0</v>
      </c>
    </row>
    <row r="150" spans="1:4" ht="11.25" customHeight="1" x14ac:dyDescent="0.25">
      <c r="A150" s="53">
        <v>1122</v>
      </c>
      <c r="B150" s="5" t="s">
        <v>523</v>
      </c>
      <c r="C150" s="54">
        <v>0</v>
      </c>
      <c r="D150" s="54">
        <v>0</v>
      </c>
    </row>
    <row r="151" spans="1:4" ht="11.25" customHeight="1" x14ac:dyDescent="0.25">
      <c r="A151" s="53">
        <v>1122</v>
      </c>
      <c r="B151" s="5" t="s">
        <v>524</v>
      </c>
      <c r="C151" s="54">
        <v>0</v>
      </c>
      <c r="D151" s="54">
        <v>0</v>
      </c>
    </row>
    <row r="152" spans="1:4" ht="11.25" customHeight="1" x14ac:dyDescent="0.25">
      <c r="A152" s="59">
        <v>5120</v>
      </c>
      <c r="B152" s="66" t="s">
        <v>348</v>
      </c>
      <c r="C152" s="61">
        <v>0</v>
      </c>
      <c r="D152" s="61">
        <v>0</v>
      </c>
    </row>
    <row r="153" spans="1:4" ht="11.25" customHeight="1" x14ac:dyDescent="0.25">
      <c r="A153" s="53">
        <v>5120</v>
      </c>
      <c r="B153" s="5" t="s">
        <v>348</v>
      </c>
      <c r="C153" s="54">
        <v>0</v>
      </c>
      <c r="D153" s="54">
        <v>0</v>
      </c>
    </row>
    <row r="154" spans="1:4" ht="11.25" customHeight="1" x14ac:dyDescent="0.25">
      <c r="A154" s="53"/>
      <c r="B154" s="68" t="s">
        <v>525</v>
      </c>
      <c r="C154" s="61">
        <f t="shared" ref="C154:D154" si="1">C66+C67-C119</f>
        <v>49332228.230000004</v>
      </c>
      <c r="D154" s="61">
        <f t="shared" si="1"/>
        <v>3352646.4500000114</v>
      </c>
    </row>
    <row r="155" spans="1:4" ht="9" customHeight="1" x14ac:dyDescent="0.25">
      <c r="A155" s="25"/>
      <c r="B155" s="25"/>
      <c r="C155" s="25"/>
      <c r="D155" s="25"/>
    </row>
    <row r="156" spans="1:4" ht="9.75" customHeight="1" x14ac:dyDescent="0.25">
      <c r="A156" s="25"/>
      <c r="B156" s="25" t="s">
        <v>309</v>
      </c>
      <c r="C156" s="25"/>
      <c r="D156" s="25"/>
    </row>
  </sheetData>
  <mergeCells count="4">
    <mergeCell ref="A1:C1"/>
    <mergeCell ref="A2:C2"/>
    <mergeCell ref="A3:C3"/>
    <mergeCell ref="A4:C4"/>
  </mergeCells>
  <pageMargins left="0.70866141732283472" right="0.70866141732283472" top="0.74803149606299213" bottom="0.74803149606299213" header="0" footer="0"/>
  <pageSetup paperSize="9" scale="65" orientation="portrait" r:id="rId1"/>
  <rowBreaks count="1" manualBreakCount="1">
    <brk id="98"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C23"/>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4" customWidth="1"/>
    <col min="2" max="2" width="63.140625" customWidth="1"/>
    <col min="3" max="3" width="17.85546875" customWidth="1"/>
    <col min="4" max="26" width="11.42578125" customWidth="1"/>
  </cols>
  <sheetData>
    <row r="1" spans="1:3" ht="11.25" customHeight="1" x14ac:dyDescent="0.25">
      <c r="A1" s="524" t="s">
        <v>1971</v>
      </c>
      <c r="B1" s="525"/>
      <c r="C1" s="526"/>
    </row>
    <row r="2" spans="1:3" ht="11.25" customHeight="1" x14ac:dyDescent="0.25">
      <c r="A2" s="527" t="s">
        <v>526</v>
      </c>
      <c r="B2" s="519"/>
      <c r="C2" s="528"/>
    </row>
    <row r="3" spans="1:3" ht="11.25" customHeight="1" x14ac:dyDescent="0.25">
      <c r="A3" s="527" t="s">
        <v>1972</v>
      </c>
      <c r="B3" s="519"/>
      <c r="C3" s="528"/>
    </row>
    <row r="4" spans="1:3" ht="9.75" customHeight="1" x14ac:dyDescent="0.25">
      <c r="A4" s="529" t="s">
        <v>527</v>
      </c>
      <c r="B4" s="530"/>
      <c r="C4" s="531"/>
    </row>
    <row r="5" spans="1:3" ht="9.75" customHeight="1" x14ac:dyDescent="0.25">
      <c r="A5" s="532" t="s">
        <v>528</v>
      </c>
      <c r="B5" s="533"/>
      <c r="C5" s="132">
        <v>2024</v>
      </c>
    </row>
    <row r="6" spans="1:3" ht="9.75" customHeight="1" x14ac:dyDescent="0.25">
      <c r="A6" s="70" t="s">
        <v>529</v>
      </c>
      <c r="B6" s="70"/>
      <c r="C6" s="133">
        <v>177115505.66</v>
      </c>
    </row>
    <row r="7" spans="1:3" ht="7.5" customHeight="1" x14ac:dyDescent="0.25">
      <c r="A7" s="5"/>
      <c r="B7" s="73"/>
      <c r="C7" s="134"/>
    </row>
    <row r="8" spans="1:3" ht="9.75" customHeight="1" x14ac:dyDescent="0.25">
      <c r="A8" s="75" t="s">
        <v>530</v>
      </c>
      <c r="B8" s="75"/>
      <c r="C8" s="76">
        <f>SUM(C9:C14)</f>
        <v>0</v>
      </c>
    </row>
    <row r="9" spans="1:3" ht="9.75" customHeight="1" x14ac:dyDescent="0.25">
      <c r="A9" s="77" t="s">
        <v>531</v>
      </c>
      <c r="B9" s="78" t="s">
        <v>167</v>
      </c>
      <c r="C9" s="79">
        <v>0</v>
      </c>
    </row>
    <row r="10" spans="1:3" ht="9.75" customHeight="1" x14ac:dyDescent="0.25">
      <c r="A10" s="80" t="s">
        <v>532</v>
      </c>
      <c r="B10" s="81" t="s">
        <v>533</v>
      </c>
      <c r="C10" s="79">
        <v>0</v>
      </c>
    </row>
    <row r="11" spans="1:3" ht="9.75" customHeight="1" x14ac:dyDescent="0.25">
      <c r="A11" s="80" t="s">
        <v>534</v>
      </c>
      <c r="B11" s="81" t="s">
        <v>177</v>
      </c>
      <c r="C11" s="79">
        <v>0</v>
      </c>
    </row>
    <row r="12" spans="1:3" ht="9.75" customHeight="1" x14ac:dyDescent="0.25">
      <c r="A12" s="80" t="s">
        <v>535</v>
      </c>
      <c r="B12" s="81" t="s">
        <v>178</v>
      </c>
      <c r="C12" s="79">
        <v>0</v>
      </c>
    </row>
    <row r="13" spans="1:3" ht="9.75" customHeight="1" x14ac:dyDescent="0.25">
      <c r="A13" s="80" t="s">
        <v>536</v>
      </c>
      <c r="B13" s="81" t="s">
        <v>179</v>
      </c>
      <c r="C13" s="79">
        <v>0</v>
      </c>
    </row>
    <row r="14" spans="1:3" ht="9.75" customHeight="1" x14ac:dyDescent="0.25">
      <c r="A14" s="82" t="s">
        <v>537</v>
      </c>
      <c r="B14" s="83" t="s">
        <v>538</v>
      </c>
      <c r="C14" s="79">
        <v>0</v>
      </c>
    </row>
    <row r="15" spans="1:3" ht="7.5" customHeight="1" x14ac:dyDescent="0.25">
      <c r="A15" s="5"/>
      <c r="B15" s="84"/>
      <c r="C15" s="85"/>
    </row>
    <row r="16" spans="1:3" ht="9.75" customHeight="1" x14ac:dyDescent="0.25">
      <c r="A16" s="75" t="s">
        <v>539</v>
      </c>
      <c r="B16" s="73"/>
      <c r="C16" s="76">
        <f>SUM(C17:C19)</f>
        <v>0</v>
      </c>
    </row>
    <row r="17" spans="1:3" ht="9.75" customHeight="1" x14ac:dyDescent="0.25">
      <c r="A17" s="86">
        <v>3.1</v>
      </c>
      <c r="B17" s="81" t="s">
        <v>540</v>
      </c>
      <c r="C17" s="79">
        <v>0</v>
      </c>
    </row>
    <row r="18" spans="1:3" ht="9.75" customHeight="1" x14ac:dyDescent="0.25">
      <c r="A18" s="87">
        <v>3.2</v>
      </c>
      <c r="B18" s="81" t="s">
        <v>541</v>
      </c>
      <c r="C18" s="79">
        <v>0</v>
      </c>
    </row>
    <row r="19" spans="1:3" ht="9.75" customHeight="1" x14ac:dyDescent="0.25">
      <c r="A19" s="87">
        <v>3.3</v>
      </c>
      <c r="B19" s="83" t="s">
        <v>542</v>
      </c>
      <c r="C19" s="88">
        <v>0</v>
      </c>
    </row>
    <row r="20" spans="1:3" ht="7.5" customHeight="1" x14ac:dyDescent="0.25">
      <c r="A20" s="5"/>
      <c r="B20" s="83"/>
      <c r="C20" s="90"/>
    </row>
    <row r="21" spans="1:3" ht="9.75" customHeight="1" x14ac:dyDescent="0.25">
      <c r="A21" s="91" t="s">
        <v>543</v>
      </c>
      <c r="B21" s="91"/>
      <c r="C21" s="133">
        <f>C6+C8-C16</f>
        <v>177115505.66</v>
      </c>
    </row>
    <row r="22" spans="1:3" ht="9.75" customHeight="1" x14ac:dyDescent="0.25">
      <c r="A22" s="5"/>
      <c r="B22" s="5"/>
      <c r="C22" s="5"/>
    </row>
    <row r="23" spans="1:3" ht="27" customHeight="1" x14ac:dyDescent="0.25">
      <c r="A23" s="5"/>
      <c r="B23" s="579" t="s">
        <v>309</v>
      </c>
      <c r="C23" s="579"/>
    </row>
  </sheetData>
  <mergeCells count="6">
    <mergeCell ref="B23:C23"/>
    <mergeCell ref="A1:C1"/>
    <mergeCell ref="A2:C2"/>
    <mergeCell ref="A3:C3"/>
    <mergeCell ref="A4:C4"/>
    <mergeCell ref="A5:B5"/>
  </mergeCells>
  <pageMargins left="0.7" right="0.7" top="0.75" bottom="0.75" header="0" footer="0"/>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C42"/>
  <sheetViews>
    <sheetView showGridLines="0" view="pageBreakPreview" zoomScaleNormal="100" zoomScaleSheetLayoutView="100" workbookViewId="0">
      <selection sqref="A1:C1"/>
    </sheetView>
  </sheetViews>
  <sheetFormatPr baseColWidth="10" defaultColWidth="14.42578125" defaultRowHeight="15" customHeight="1" x14ac:dyDescent="0.25"/>
  <cols>
    <col min="1" max="1" width="3.85546875" customWidth="1"/>
    <col min="2" max="2" width="62.140625" customWidth="1"/>
    <col min="3" max="3" width="17.85546875" customWidth="1"/>
    <col min="4" max="26" width="11.42578125" customWidth="1"/>
  </cols>
  <sheetData>
    <row r="1" spans="1:3" ht="11.25" customHeight="1" x14ac:dyDescent="0.25">
      <c r="A1" s="534" t="s">
        <v>1971</v>
      </c>
      <c r="B1" s="525"/>
      <c r="C1" s="526"/>
    </row>
    <row r="2" spans="1:3" ht="11.25" customHeight="1" x14ac:dyDescent="0.25">
      <c r="A2" s="535" t="s">
        <v>544</v>
      </c>
      <c r="B2" s="519"/>
      <c r="C2" s="528"/>
    </row>
    <row r="3" spans="1:3" ht="11.25" customHeight="1" x14ac:dyDescent="0.25">
      <c r="A3" s="535" t="s">
        <v>1972</v>
      </c>
      <c r="B3" s="519"/>
      <c r="C3" s="528"/>
    </row>
    <row r="4" spans="1:3" ht="9.75" customHeight="1" x14ac:dyDescent="0.25">
      <c r="A4" s="529" t="s">
        <v>527</v>
      </c>
      <c r="B4" s="530"/>
      <c r="C4" s="531"/>
    </row>
    <row r="5" spans="1:3" ht="11.25" customHeight="1" x14ac:dyDescent="0.25">
      <c r="A5" s="532" t="s">
        <v>528</v>
      </c>
      <c r="B5" s="533"/>
      <c r="C5" s="132">
        <v>2024</v>
      </c>
    </row>
    <row r="6" spans="1:3" ht="9.75" customHeight="1" x14ac:dyDescent="0.25">
      <c r="A6" s="135" t="s">
        <v>545</v>
      </c>
      <c r="B6" s="70"/>
      <c r="C6" s="136">
        <v>176230743.59</v>
      </c>
    </row>
    <row r="7" spans="1:3" ht="7.5" customHeight="1" x14ac:dyDescent="0.25">
      <c r="A7" s="96"/>
      <c r="B7" s="73"/>
      <c r="C7" s="74"/>
    </row>
    <row r="8" spans="1:3" ht="9.75" customHeight="1" x14ac:dyDescent="0.25">
      <c r="A8" s="75" t="s">
        <v>546</v>
      </c>
      <c r="B8" s="97"/>
      <c r="C8" s="76">
        <f>SUM(C9:C29)</f>
        <v>48447466.159999996</v>
      </c>
    </row>
    <row r="9" spans="1:3" ht="9.75" customHeight="1" x14ac:dyDescent="0.25">
      <c r="A9" s="98">
        <v>2.1</v>
      </c>
      <c r="B9" s="99" t="s">
        <v>201</v>
      </c>
      <c r="C9" s="100">
        <v>0</v>
      </c>
    </row>
    <row r="10" spans="1:3" ht="9.75" customHeight="1" x14ac:dyDescent="0.25">
      <c r="A10" s="98">
        <v>2.2000000000000002</v>
      </c>
      <c r="B10" s="99" t="s">
        <v>197</v>
      </c>
      <c r="C10" s="100">
        <v>0</v>
      </c>
    </row>
    <row r="11" spans="1:3" ht="9.75" customHeight="1" x14ac:dyDescent="0.25">
      <c r="A11" s="101">
        <v>2.2999999999999998</v>
      </c>
      <c r="B11" s="102" t="s">
        <v>372</v>
      </c>
      <c r="C11" s="100">
        <v>277599.8</v>
      </c>
    </row>
    <row r="12" spans="1:3" ht="9.75" customHeight="1" x14ac:dyDescent="0.25">
      <c r="A12" s="101">
        <v>2.4</v>
      </c>
      <c r="B12" s="102" t="s">
        <v>373</v>
      </c>
      <c r="C12" s="100">
        <v>0</v>
      </c>
    </row>
    <row r="13" spans="1:3" ht="9.75" customHeight="1" x14ac:dyDescent="0.25">
      <c r="A13" s="101">
        <v>2.5</v>
      </c>
      <c r="B13" s="102" t="s">
        <v>374</v>
      </c>
      <c r="C13" s="100">
        <v>0</v>
      </c>
    </row>
    <row r="14" spans="1:3" ht="9.75" customHeight="1" x14ac:dyDescent="0.25">
      <c r="A14" s="101">
        <v>2.6</v>
      </c>
      <c r="B14" s="102" t="s">
        <v>375</v>
      </c>
      <c r="C14" s="100">
        <v>38593971.560000002</v>
      </c>
    </row>
    <row r="15" spans="1:3" ht="9.75" customHeight="1" x14ac:dyDescent="0.25">
      <c r="A15" s="101">
        <v>2.7</v>
      </c>
      <c r="B15" s="102" t="s">
        <v>376</v>
      </c>
      <c r="C15" s="100">
        <v>9570904.8000000007</v>
      </c>
    </row>
    <row r="16" spans="1:3" ht="9.75" customHeight="1" x14ac:dyDescent="0.25">
      <c r="A16" s="101">
        <v>2.8</v>
      </c>
      <c r="B16" s="102" t="s">
        <v>377</v>
      </c>
      <c r="C16" s="100">
        <v>0</v>
      </c>
    </row>
    <row r="17" spans="1:3" ht="9.75" customHeight="1" x14ac:dyDescent="0.25">
      <c r="A17" s="101">
        <v>2.9</v>
      </c>
      <c r="B17" s="102" t="s">
        <v>379</v>
      </c>
      <c r="C17" s="100">
        <v>0</v>
      </c>
    </row>
    <row r="18" spans="1:3" ht="9.75" customHeight="1" x14ac:dyDescent="0.25">
      <c r="A18" s="101" t="s">
        <v>547</v>
      </c>
      <c r="B18" s="102" t="s">
        <v>548</v>
      </c>
      <c r="C18" s="100">
        <v>0</v>
      </c>
    </row>
    <row r="19" spans="1:3" ht="9.75" customHeight="1" x14ac:dyDescent="0.25">
      <c r="A19" s="101" t="s">
        <v>549</v>
      </c>
      <c r="B19" s="102" t="s">
        <v>385</v>
      </c>
      <c r="C19" s="100">
        <v>4990</v>
      </c>
    </row>
    <row r="20" spans="1:3" ht="9.75" customHeight="1" x14ac:dyDescent="0.25">
      <c r="A20" s="101" t="s">
        <v>550</v>
      </c>
      <c r="B20" s="102" t="s">
        <v>551</v>
      </c>
      <c r="C20" s="100">
        <v>0</v>
      </c>
    </row>
    <row r="21" spans="1:3" ht="9.75" customHeight="1" x14ac:dyDescent="0.25">
      <c r="A21" s="101" t="s">
        <v>552</v>
      </c>
      <c r="B21" s="102" t="s">
        <v>553</v>
      </c>
      <c r="C21" s="100">
        <v>0</v>
      </c>
    </row>
    <row r="22" spans="1:3" ht="9.75" customHeight="1" x14ac:dyDescent="0.25">
      <c r="A22" s="101" t="s">
        <v>554</v>
      </c>
      <c r="B22" s="102" t="s">
        <v>555</v>
      </c>
      <c r="C22" s="100">
        <v>0</v>
      </c>
    </row>
    <row r="23" spans="1:3" ht="9.75" customHeight="1" x14ac:dyDescent="0.25">
      <c r="A23" s="101" t="s">
        <v>556</v>
      </c>
      <c r="B23" s="102" t="s">
        <v>557</v>
      </c>
      <c r="C23" s="100">
        <v>0</v>
      </c>
    </row>
    <row r="24" spans="1:3" ht="9.75" customHeight="1" x14ac:dyDescent="0.25">
      <c r="A24" s="101" t="s">
        <v>558</v>
      </c>
      <c r="B24" s="102" t="s">
        <v>559</v>
      </c>
      <c r="C24" s="100">
        <v>0</v>
      </c>
    </row>
    <row r="25" spans="1:3" ht="9.75" customHeight="1" x14ac:dyDescent="0.25">
      <c r="A25" s="101" t="s">
        <v>560</v>
      </c>
      <c r="B25" s="102" t="s">
        <v>561</v>
      </c>
      <c r="C25" s="100">
        <v>0</v>
      </c>
    </row>
    <row r="26" spans="1:3" ht="9.75" customHeight="1" x14ac:dyDescent="0.25">
      <c r="A26" s="101" t="s">
        <v>562</v>
      </c>
      <c r="B26" s="102" t="s">
        <v>563</v>
      </c>
      <c r="C26" s="100">
        <v>0</v>
      </c>
    </row>
    <row r="27" spans="1:3" ht="9.75" customHeight="1" x14ac:dyDescent="0.25">
      <c r="A27" s="101" t="s">
        <v>564</v>
      </c>
      <c r="B27" s="102" t="s">
        <v>565</v>
      </c>
      <c r="C27" s="100">
        <v>0</v>
      </c>
    </row>
    <row r="28" spans="1:3" ht="9.75" customHeight="1" x14ac:dyDescent="0.25">
      <c r="A28" s="101" t="s">
        <v>566</v>
      </c>
      <c r="B28" s="102" t="s">
        <v>567</v>
      </c>
      <c r="C28" s="100">
        <v>0</v>
      </c>
    </row>
    <row r="29" spans="1:3" ht="9.75" customHeight="1" x14ac:dyDescent="0.25">
      <c r="A29" s="101" t="s">
        <v>568</v>
      </c>
      <c r="B29" s="99" t="s">
        <v>569</v>
      </c>
      <c r="C29" s="100">
        <v>0</v>
      </c>
    </row>
    <row r="30" spans="1:3" ht="7.5" customHeight="1" x14ac:dyDescent="0.25">
      <c r="A30" s="96"/>
      <c r="B30" s="103"/>
      <c r="C30" s="104"/>
    </row>
    <row r="31" spans="1:3" ht="9.75" customHeight="1" x14ac:dyDescent="0.25">
      <c r="A31" s="105" t="s">
        <v>570</v>
      </c>
      <c r="B31" s="106"/>
      <c r="C31" s="107">
        <f>SUM(C32:C38)</f>
        <v>3842789.04</v>
      </c>
    </row>
    <row r="32" spans="1:3" ht="9.75" customHeight="1" x14ac:dyDescent="0.25">
      <c r="A32" s="101" t="s">
        <v>571</v>
      </c>
      <c r="B32" s="102" t="s">
        <v>277</v>
      </c>
      <c r="C32" s="100">
        <v>3842789.04</v>
      </c>
    </row>
    <row r="33" spans="1:3" ht="9.75" customHeight="1" x14ac:dyDescent="0.25">
      <c r="A33" s="101" t="s">
        <v>572</v>
      </c>
      <c r="B33" s="102" t="s">
        <v>287</v>
      </c>
      <c r="C33" s="100">
        <v>0</v>
      </c>
    </row>
    <row r="34" spans="1:3" ht="9.75" customHeight="1" x14ac:dyDescent="0.25">
      <c r="A34" s="101" t="s">
        <v>573</v>
      </c>
      <c r="B34" s="102" t="s">
        <v>290</v>
      </c>
      <c r="C34" s="100">
        <v>0</v>
      </c>
    </row>
    <row r="35" spans="1:3" ht="9.75" customHeight="1" x14ac:dyDescent="0.25">
      <c r="A35" s="101" t="s">
        <v>574</v>
      </c>
      <c r="B35" s="102" t="s">
        <v>297</v>
      </c>
      <c r="C35" s="100">
        <v>0</v>
      </c>
    </row>
    <row r="36" spans="1:3" ht="9.75" customHeight="1" x14ac:dyDescent="0.25">
      <c r="A36" s="101" t="s">
        <v>575</v>
      </c>
      <c r="B36" s="102" t="s">
        <v>307</v>
      </c>
      <c r="C36" s="100">
        <v>0</v>
      </c>
    </row>
    <row r="37" spans="1:3" ht="9.75" customHeight="1" x14ac:dyDescent="0.25">
      <c r="A37" s="101" t="s">
        <v>576</v>
      </c>
      <c r="B37" s="102" t="s">
        <v>577</v>
      </c>
      <c r="C37" s="100">
        <v>0</v>
      </c>
    </row>
    <row r="38" spans="1:3" ht="9.75" customHeight="1" x14ac:dyDescent="0.25">
      <c r="A38" s="101" t="s">
        <v>578</v>
      </c>
      <c r="B38" s="99" t="s">
        <v>579</v>
      </c>
      <c r="C38" s="108">
        <v>0</v>
      </c>
    </row>
    <row r="39" spans="1:3" ht="7.5" customHeight="1" x14ac:dyDescent="0.25">
      <c r="A39" s="96"/>
      <c r="B39" s="109"/>
      <c r="C39" s="110"/>
    </row>
    <row r="40" spans="1:3" ht="9.75" customHeight="1" x14ac:dyDescent="0.25">
      <c r="A40" s="111" t="s">
        <v>580</v>
      </c>
      <c r="B40" s="70"/>
      <c r="C40" s="133">
        <f>C6-C8+C31</f>
        <v>131626066.47000001</v>
      </c>
    </row>
    <row r="41" spans="1:3" ht="9.75" customHeight="1" x14ac:dyDescent="0.25">
      <c r="A41" s="5"/>
      <c r="B41" s="5"/>
      <c r="C41" s="5"/>
    </row>
    <row r="42" spans="1:3" ht="21" customHeight="1" x14ac:dyDescent="0.25">
      <c r="A42" s="5"/>
      <c r="B42" s="579" t="s">
        <v>309</v>
      </c>
      <c r="C42" s="579"/>
    </row>
  </sheetData>
  <mergeCells count="6">
    <mergeCell ref="B42:C42"/>
    <mergeCell ref="A1:C1"/>
    <mergeCell ref="A2:C2"/>
    <mergeCell ref="A3:C3"/>
    <mergeCell ref="A4:C4"/>
    <mergeCell ref="A5:B5"/>
  </mergeCells>
  <pageMargins left="0.70866141732283472" right="0.70866141732283472" top="0.74803149606299213" bottom="0.74803149606299213" header="0" footer="0"/>
  <pageSetup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4D3CCCD0CFC8E48A23B0770796809E1" ma:contentTypeVersion="5" ma:contentTypeDescription="Crear nuevo documento." ma:contentTypeScope="" ma:versionID="9c1a2be8657623d37847e3b4720cee4d">
  <xsd:schema xmlns:xsd="http://www.w3.org/2001/XMLSchema" xmlns:xs="http://www.w3.org/2001/XMLSchema" xmlns:p="http://schemas.microsoft.com/office/2006/metadata/properties" xmlns:ns2="0c865bf4-0f22-4e4d-b041-7b0c1657e5a8" targetNamespace="http://schemas.microsoft.com/office/2006/metadata/properties" ma:root="true" ma:fieldsID="b0fa4994ab7731d234178ab429646a80" ns2:_="">
    <xsd:import namespace="0c865bf4-0f22-4e4d-b041-7b0c1657e5a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5bf4-0f22-4e4d-b041-7b0c1657e5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507E6CC-BC93-4149-BD3A-34F3F4950F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5bf4-0f22-4e4d-b041-7b0c1657e5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BFB6D6-0CEE-41B3-B05B-A905E59C3DDE}">
  <ds:schemaRefs>
    <ds:schemaRef ds:uri="http://schemas.microsoft.com/sharepoint/v3/contenttype/forms"/>
  </ds:schemaRefs>
</ds:datastoreItem>
</file>

<file path=customXml/itemProps3.xml><?xml version="1.0" encoding="utf-8"?>
<ds:datastoreItem xmlns:ds="http://schemas.openxmlformats.org/officeDocument/2006/customXml" ds:itemID="{2B25B258-52CA-4BD7-B5F2-2E20DB6F9A47}">
  <ds:schemaRefs>
    <ds:schemaRef ds:uri="http://schemas.openxmlformats.org/package/2006/metadata/core-properties"/>
    <ds:schemaRef ds:uri="http://schemas.microsoft.com/office/2006/documentManagement/types"/>
    <ds:schemaRef ds:uri="0c865bf4-0f22-4e4d-b041-7b0c1657e5a8"/>
    <ds:schemaRef ds:uri="http://purl.org/dc/elements/1.1/"/>
    <ds:schemaRef ds:uri="http://purl.org/dc/terms/"/>
    <ds:schemaRef ds:uri="http://purl.org/dc/dcmitype/"/>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135</vt:i4>
      </vt:variant>
      <vt:variant>
        <vt:lpstr>Rangos con nombre</vt:lpstr>
      </vt:variant>
      <vt:variant>
        <vt:i4>20</vt:i4>
      </vt:variant>
    </vt:vector>
  </HeadingPairs>
  <TitlesOfParts>
    <vt:vector size="155" baseType="lpstr">
      <vt:lpstr>Contenido</vt:lpstr>
      <vt:lpstr>Notas a los Edos Financieros</vt:lpstr>
      <vt:lpstr>ACT-DIF</vt:lpstr>
      <vt:lpstr>ESF-DIF</vt:lpstr>
      <vt:lpstr>VHP-DIF</vt:lpstr>
      <vt:lpstr>EFE-DIF</vt:lpstr>
      <vt:lpstr>Conciliacion_Ig-DIF</vt:lpstr>
      <vt:lpstr>Conciliacion_Eg-DIF</vt:lpstr>
      <vt:lpstr>Memoria-DIF</vt:lpstr>
      <vt:lpstr>ACT-COMUDE</vt:lpstr>
      <vt:lpstr>ESF-COMUDE</vt:lpstr>
      <vt:lpstr>VHP-COMUDE</vt:lpstr>
      <vt:lpstr>EFE-COMUDE</vt:lpstr>
      <vt:lpstr>Conciliacion_Ig-COMUDE</vt:lpstr>
      <vt:lpstr>Conciliacion_Eg-COMUDE</vt:lpstr>
      <vt:lpstr>Memoria-COMUDE</vt:lpstr>
      <vt:lpstr>ACT-SAPAL</vt:lpstr>
      <vt:lpstr>ESF-SAPAL</vt:lpstr>
      <vt:lpstr>VHP-SAPAL</vt:lpstr>
      <vt:lpstr>EFE-SAPAL</vt:lpstr>
      <vt:lpstr>Conciliacion_Ig-SAPAL</vt:lpstr>
      <vt:lpstr>Conciliacion_Eg-SAPAL</vt:lpstr>
      <vt:lpstr>Memoria-SAPAL</vt:lpstr>
      <vt:lpstr>ACT-IMM</vt:lpstr>
      <vt:lpstr>ESF-IMM</vt:lpstr>
      <vt:lpstr>VHP-IMM</vt:lpstr>
      <vt:lpstr>EFE-IMM</vt:lpstr>
      <vt:lpstr>Conciliacion_Ig-IMM</vt:lpstr>
      <vt:lpstr>Conciliacion_Eg-IMM</vt:lpstr>
      <vt:lpstr>Memoria-IMM</vt:lpstr>
      <vt:lpstr>ACT-ZOOLEON</vt:lpstr>
      <vt:lpstr>ESF-ZOOLEON</vt:lpstr>
      <vt:lpstr>VHP-ZOOLEON</vt:lpstr>
      <vt:lpstr>EFE-ZOOLEON</vt:lpstr>
      <vt:lpstr>Conciliacion_Ig-ZOOLEON</vt:lpstr>
      <vt:lpstr>Conciliacion_Eg-ZOOLEON</vt:lpstr>
      <vt:lpstr>Memoria-ZOOLEON</vt:lpstr>
      <vt:lpstr>ACT-FPJ</vt:lpstr>
      <vt:lpstr>ESF-FPJ</vt:lpstr>
      <vt:lpstr>VHP-FPJ</vt:lpstr>
      <vt:lpstr>EFE-FPJ</vt:lpstr>
      <vt:lpstr>Conciliacion_Ig-FPJ</vt:lpstr>
      <vt:lpstr>Conciliacion_Eg-PFJ</vt:lpstr>
      <vt:lpstr>Memoria-FPJ</vt:lpstr>
      <vt:lpstr>ACT-EXPLORA</vt:lpstr>
      <vt:lpstr>ESF-EXPLORA</vt:lpstr>
      <vt:lpstr>VHP-EXPLORA</vt:lpstr>
      <vt:lpstr>EFE-EXPLORA</vt:lpstr>
      <vt:lpstr>Conciliacion_Ig-EXPLORA</vt:lpstr>
      <vt:lpstr>Conciliacion_Eg-EXPLORA</vt:lpstr>
      <vt:lpstr>Memoria-EXPLORA</vt:lpstr>
      <vt:lpstr>ACT-ICL</vt:lpstr>
      <vt:lpstr>ESF-ICL</vt:lpstr>
      <vt:lpstr>VHP-ICL</vt:lpstr>
      <vt:lpstr>EFE-ICL</vt:lpstr>
      <vt:lpstr>Conciliacion_Ig-ICL</vt:lpstr>
      <vt:lpstr>Conciliacion_Eg-ICL</vt:lpstr>
      <vt:lpstr>Memoria-ICL</vt:lpstr>
      <vt:lpstr>ACT-MC</vt:lpstr>
      <vt:lpstr>ESF-MC</vt:lpstr>
      <vt:lpstr>VHP-MC</vt:lpstr>
      <vt:lpstr>EFE-MC</vt:lpstr>
      <vt:lpstr>Conciliacion_Ig-MC</vt:lpstr>
      <vt:lpstr>Conciliacion_Eg-MC</vt:lpstr>
      <vt:lpstr>Memoria-MC</vt:lpstr>
      <vt:lpstr>ACT-FERIALEON</vt:lpstr>
      <vt:lpstr>ESF-FERIALEON</vt:lpstr>
      <vt:lpstr>VHP-FERIALEON</vt:lpstr>
      <vt:lpstr>EFE-FERIALEON</vt:lpstr>
      <vt:lpstr>Conciliacion_Ig-FERIALEON</vt:lpstr>
      <vt:lpstr>Conciliacion_Eg-FERIALEON</vt:lpstr>
      <vt:lpstr>Memoria-FERIALEON</vt:lpstr>
      <vt:lpstr>ACT-IMPLAN</vt:lpstr>
      <vt:lpstr>ESF-IMPLAN</vt:lpstr>
      <vt:lpstr>VHP-IMPLAN</vt:lpstr>
      <vt:lpstr>EFE-IMPLAN</vt:lpstr>
      <vt:lpstr>Conciliacion_Ig-IMPLAN</vt:lpstr>
      <vt:lpstr>Conciliacion_Eg-IMPLAN</vt:lpstr>
      <vt:lpstr>Memoria-IMPLAN</vt:lpstr>
      <vt:lpstr>ACT-PQM</vt:lpstr>
      <vt:lpstr>ESF-PQM</vt:lpstr>
      <vt:lpstr>VHP-PQM</vt:lpstr>
      <vt:lpstr>EFE-PQM</vt:lpstr>
      <vt:lpstr>Conciliacion_Ig-PQM</vt:lpstr>
      <vt:lpstr>Conciliacion_Eg-PQM</vt:lpstr>
      <vt:lpstr>Memoria-PQM</vt:lpstr>
      <vt:lpstr>ACT-IMUVI</vt:lpstr>
      <vt:lpstr>ESF-IMUVI</vt:lpstr>
      <vt:lpstr>VHP-IMUVI</vt:lpstr>
      <vt:lpstr>EFE-IMUVI</vt:lpstr>
      <vt:lpstr>Conciliacion_Ig-IMUVI</vt:lpstr>
      <vt:lpstr>Conciliacion_Eg-IMUVI</vt:lpstr>
      <vt:lpstr>Memoria-IMUVI</vt:lpstr>
      <vt:lpstr>ACT-BOMBEROS</vt:lpstr>
      <vt:lpstr>ESF-BOMBEROS</vt:lpstr>
      <vt:lpstr>VHP-BOMBEROS</vt:lpstr>
      <vt:lpstr>EFE-BOMBEROS</vt:lpstr>
      <vt:lpstr>Conciliacion_Ig-BOMBEROS</vt:lpstr>
      <vt:lpstr>Conciliacion_Eg-BOMBEROS</vt:lpstr>
      <vt:lpstr>Memoria-BOMBEROS</vt:lpstr>
      <vt:lpstr>ACT-FIDOC</vt:lpstr>
      <vt:lpstr>ESF-FIDOC</vt:lpstr>
      <vt:lpstr>VHP-FIDOC</vt:lpstr>
      <vt:lpstr>EFE-FIDOC</vt:lpstr>
      <vt:lpstr>Conciliacion_Ig-FIDOC</vt:lpstr>
      <vt:lpstr>Conciliacion_Eg-FIDOC</vt:lpstr>
      <vt:lpstr>Memoria-FIDOC</vt:lpstr>
      <vt:lpstr>ACT-SIAP</vt:lpstr>
      <vt:lpstr>ESF-SIAP</vt:lpstr>
      <vt:lpstr>VHP-SIAP</vt:lpstr>
      <vt:lpstr>EFE-SIAP</vt:lpstr>
      <vt:lpstr>Conciliacion_Ig-SIAP</vt:lpstr>
      <vt:lpstr>Conciliacion_Eg-SIAP</vt:lpstr>
      <vt:lpstr>Memoria-SIAP</vt:lpstr>
      <vt:lpstr>ACT-AMSP</vt:lpstr>
      <vt:lpstr>ESF-AMSP</vt:lpstr>
      <vt:lpstr>VHP-AMSP</vt:lpstr>
      <vt:lpstr>EFE-AMSP</vt:lpstr>
      <vt:lpstr>Conciliacion_Ig-AMSP</vt:lpstr>
      <vt:lpstr>Conciliacion_Eg-AMSP</vt:lpstr>
      <vt:lpstr>Memoria-AMSP</vt:lpstr>
      <vt:lpstr>ACT-IMJ</vt:lpstr>
      <vt:lpstr>ESF-IMJ</vt:lpstr>
      <vt:lpstr>VHP-IMJ</vt:lpstr>
      <vt:lpstr>EFE-IMJ</vt:lpstr>
      <vt:lpstr>Conciliacion_Ig-IMJ</vt:lpstr>
      <vt:lpstr>Conciliacion_Eg-IMJ</vt:lpstr>
      <vt:lpstr>Memoria-IMJ</vt:lpstr>
      <vt:lpstr>ACT-PNA</vt:lpstr>
      <vt:lpstr>ESF-PNA</vt:lpstr>
      <vt:lpstr>VHP-PNA</vt:lpstr>
      <vt:lpstr>EFE-PNA</vt:lpstr>
      <vt:lpstr>Conciliacion_Ig-PNA</vt:lpstr>
      <vt:lpstr>Conciliacion_Eg-PNA</vt:lpstr>
      <vt:lpstr>Memoria-PNA</vt:lpstr>
      <vt:lpstr>'ACT-FIDOC'!Área_de_impresión</vt:lpstr>
      <vt:lpstr>'Conciliacion_Eg-FIDOC'!Área_de_impresión</vt:lpstr>
      <vt:lpstr>'Conciliacion_Ig-FIDOC'!Área_de_impresión</vt:lpstr>
      <vt:lpstr>'EFE-COMUDE'!Área_de_impresión</vt:lpstr>
      <vt:lpstr>'EFE-FIDOC'!Área_de_impresión</vt:lpstr>
      <vt:lpstr>'Memoria-FIDOC'!Área_de_impresión</vt:lpstr>
      <vt:lpstr>'VHP-COMUDE'!Área_de_impresión</vt:lpstr>
      <vt:lpstr>'VHP-FIDOC'!Área_de_impresión</vt:lpstr>
      <vt:lpstr>'ACT-DIF'!Títulos_a_imprimir</vt:lpstr>
      <vt:lpstr>'ACT-FIDOC'!Títulos_a_imprimir</vt:lpstr>
      <vt:lpstr>'ACT-IMPLAN'!Títulos_a_imprimir</vt:lpstr>
      <vt:lpstr>'ACT-PNA'!Títulos_a_imprimir</vt:lpstr>
      <vt:lpstr>'Conciliacion_Eg-FIDOC'!Títulos_a_imprimir</vt:lpstr>
      <vt:lpstr>'EFE-DIF'!Títulos_a_imprimir</vt:lpstr>
      <vt:lpstr>'EFE-FIDOC'!Títulos_a_imprimir</vt:lpstr>
      <vt:lpstr>'EFE-IMPLAN'!Títulos_a_imprimir</vt:lpstr>
      <vt:lpstr>'ESF-DIF'!Títulos_a_imprimir</vt:lpstr>
      <vt:lpstr>'ESF-FIDOC'!Títulos_a_imprimir</vt:lpstr>
      <vt:lpstr>'ESF-IMPLAN'!Títulos_a_imprimir</vt:lpstr>
      <vt:lpstr>'Memoria-FIDOC'!Títulos_a_imprimir</vt:lpstr>
    </vt:vector>
  </TitlesOfParts>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acorona</dc:creator>
  <cp:lastModifiedBy>Jonathan Edmundo Contreras</cp:lastModifiedBy>
  <cp:revision/>
  <cp:lastPrinted>2025-06-30T18:47:05Z</cp:lastPrinted>
  <dcterms:created xsi:type="dcterms:W3CDTF">2012-12-11T20:36:24Z</dcterms:created>
  <dcterms:modified xsi:type="dcterms:W3CDTF">2025-06-30T22:12:51Z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0x010100F4D3CCCD0CFC8E48A23B0770796809E1</vt:lpwstr>
  </property>
</Properties>
</file>